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Z:\Reward, Engagement and Policy\HRwebsite\Policy &amp; Procedures\Family Friendly Policies\Family Friendly policies current\Maternity Leave\"/>
    </mc:Choice>
  </mc:AlternateContent>
  <xr:revisionPtr revIDLastSave="0" documentId="13_ncr:8001_{098157D9-0244-428C-9509-CD5D996FDE93}" xr6:coauthVersionLast="47" xr6:coauthVersionMax="47" xr10:uidLastSave="{00000000-0000-0000-0000-000000000000}"/>
  <bookViews>
    <workbookView xWindow="0" yWindow="380" windowWidth="19200" windowHeight="9830" xr2:uid="{00000000-000D-0000-FFFF-FFFF00000000}"/>
  </bookViews>
  <sheets>
    <sheet name="IC Maternity 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1" l="1"/>
  <c r="B37" i="1" l="1"/>
  <c r="B31" i="1" l="1"/>
  <c r="C15" i="1"/>
  <c r="B22" i="1"/>
  <c r="B28" i="1" l="1"/>
  <c r="C28" i="1" s="1"/>
  <c r="B29" i="1" s="1"/>
  <c r="C29" i="1" s="1"/>
  <c r="H12" i="1"/>
  <c r="E29" i="1" s="1"/>
  <c r="H9" i="1"/>
  <c r="H10" i="1" l="1"/>
  <c r="H11" i="1" s="1"/>
  <c r="E28" i="1"/>
  <c r="F28" i="1" s="1"/>
  <c r="E32" i="1"/>
  <c r="F29" i="1"/>
  <c r="B19" i="1"/>
  <c r="C36" i="1"/>
  <c r="B36" i="1"/>
  <c r="B30" i="1"/>
  <c r="D30" i="1" s="1"/>
  <c r="D19" i="1" l="1"/>
  <c r="C19" i="1" s="1"/>
  <c r="E19" i="1"/>
  <c r="F19" i="1" s="1"/>
  <c r="B20" i="1" l="1"/>
  <c r="D20" i="1" l="1"/>
  <c r="B21" i="1" s="1"/>
  <c r="C20" i="1" l="1"/>
  <c r="E20" i="1" s="1"/>
  <c r="F20" i="1" s="1"/>
  <c r="D21" i="1"/>
  <c r="C21" i="1" s="1"/>
  <c r="E23" i="1" l="1"/>
</calcChain>
</file>

<file path=xl/sharedStrings.xml><?xml version="1.0" encoding="utf-8"?>
<sst xmlns="http://schemas.openxmlformats.org/spreadsheetml/2006/main" count="42" uniqueCount="33">
  <si>
    <t>Unpaid Maternity Leave</t>
  </si>
  <si>
    <t>Start Date</t>
  </si>
  <si>
    <t>End Date</t>
  </si>
  <si>
    <t>Return to Work Date</t>
  </si>
  <si>
    <t>Total</t>
  </si>
  <si>
    <t>Weekly</t>
  </si>
  <si>
    <t>Total salary for period</t>
  </si>
  <si>
    <t>Qualifying date:</t>
  </si>
  <si>
    <t>Required Basic Information</t>
  </si>
  <si>
    <t>Key Calculated Dates and Figures</t>
  </si>
  <si>
    <t>18 Weeks of College Maternity Pay at Full Pay (including SMP)</t>
  </si>
  <si>
    <t>21 Weeks of Statutory Maternity Pay Only</t>
  </si>
  <si>
    <t>13 Weeks Unpaid Maternity Leave (upto)</t>
  </si>
  <si>
    <t>6 weeks at 90% of weekly earnings</t>
  </si>
  <si>
    <t>33 Weeks of Statutory Maternity Pay Only</t>
  </si>
  <si>
    <t>13 Weeks of Unpaid Maternity Leave (upto)</t>
  </si>
  <si>
    <t>Maternity Leave and Pay Entitlement:</t>
  </si>
  <si>
    <t>Maximum End Of Leave Date</t>
  </si>
  <si>
    <t xml:space="preserve">To calculate your Maternity leave entitlement, payments and dates please enter the relevant details in the mandatory (*) highlighted fields. </t>
  </si>
  <si>
    <t>Actual End Date</t>
  </si>
  <si>
    <t>Weeks employed by qualifying date:</t>
  </si>
  <si>
    <t>Average weekly salary (based on current salary entered):</t>
  </si>
  <si>
    <t>COLLEGE MATERNITY PAY CALCULATION</t>
  </si>
  <si>
    <t>STATUTORY MATERNITY PAY CALCUALTION</t>
  </si>
  <si>
    <r>
      <rPr>
        <b/>
        <sz val="12"/>
        <color rgb="FFFF0000"/>
        <rFont val="Calibri"/>
        <family val="2"/>
        <scheme val="minor"/>
      </rPr>
      <t>*</t>
    </r>
    <r>
      <rPr>
        <b/>
        <sz val="12"/>
        <color theme="1"/>
        <rFont val="Calibri"/>
        <family val="2"/>
        <scheme val="minor"/>
      </rPr>
      <t>What date did you start your employment at Imperial College on?</t>
    </r>
  </si>
  <si>
    <r>
      <rPr>
        <b/>
        <sz val="12"/>
        <color rgb="FFFF0000"/>
        <rFont val="Calibri"/>
        <family val="2"/>
        <scheme val="minor"/>
      </rPr>
      <t>*</t>
    </r>
    <r>
      <rPr>
        <b/>
        <sz val="12"/>
        <color theme="1"/>
        <rFont val="Calibri"/>
        <family val="2"/>
        <scheme val="minor"/>
      </rPr>
      <t>What is your current Salary?</t>
    </r>
  </si>
  <si>
    <r>
      <rPr>
        <b/>
        <sz val="12"/>
        <color rgb="FFFF0000"/>
        <rFont val="Calibri"/>
        <family val="2"/>
        <scheme val="minor"/>
      </rPr>
      <t>*</t>
    </r>
    <r>
      <rPr>
        <b/>
        <sz val="12"/>
        <color theme="1"/>
        <rFont val="Calibri"/>
        <family val="2"/>
        <scheme val="minor"/>
      </rPr>
      <t>What is the expected date of birth of your baby?</t>
    </r>
  </si>
  <si>
    <r>
      <rPr>
        <b/>
        <sz val="13"/>
        <color rgb="FFFF0000"/>
        <rFont val="Calibri"/>
        <family val="2"/>
        <scheme val="minor"/>
      </rPr>
      <t>*</t>
    </r>
    <r>
      <rPr>
        <b/>
        <sz val="13"/>
        <color theme="1"/>
        <rFont val="Calibri"/>
        <family val="2"/>
        <scheme val="minor"/>
      </rPr>
      <t>What date do you wish to start your maternity leave on?</t>
    </r>
  </si>
  <si>
    <r>
      <rPr>
        <b/>
        <sz val="13"/>
        <color rgb="FFFF0000"/>
        <rFont val="Calibri"/>
        <family val="2"/>
        <scheme val="minor"/>
      </rPr>
      <t>*</t>
    </r>
    <r>
      <rPr>
        <b/>
        <sz val="13"/>
        <color theme="1"/>
        <rFont val="Calibri"/>
        <family val="2"/>
        <scheme val="minor"/>
      </rPr>
      <t>When do you want your mat leave to end?</t>
    </r>
  </si>
  <si>
    <t>UNPAID MATERNITY LEAVE CALCULATION</t>
  </si>
  <si>
    <t>Current Statutory Maternity Pay Rate:</t>
  </si>
  <si>
    <t xml:space="preserve">Please note that the information provided by the Maternity Leave calculator are indicative only and are subject to verification by the HR Staff Hub upon receipt of your application for leave.  </t>
  </si>
  <si>
    <t>This calculator should be used as a guide to what your maternity entitlements might be depending on when you take your leave.  These entitlements are subject to change following review by the HR Staff 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</si>
</sst>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dd/mm/yy\ \(dddd\)"/>
    <numFmt numFmtId="165" formatCode="&quot;£&quot;#,##0.00"/>
    <numFmt numFmtId="166" formatCode="&quot;£&quot;#,##0"/>
    <numFmt numFmtId="167" formatCode="[$-F800]dddd\,\ mmmm\ dd\,\ yyyy"/>
    <numFmt numFmtId="168" formatCode="ddd\ dd/mm/yyyy"/>
  </numFmts>
  <fonts count="12"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3"/>
      <color theme="1"/>
      <name val="Calibri"/>
      <family val="2"/>
      <scheme val="minor"/>
    </font>
    <font>
      <b/>
      <sz val="14"/>
      <color rgb="FFFF0000"/>
      <name val="Calibri"/>
      <family val="2"/>
      <scheme val="minor"/>
    </font>
    <font>
      <b/>
      <sz val="14"/>
      <color theme="1"/>
      <name val="Calibri"/>
      <family val="2"/>
      <scheme val="minor"/>
    </font>
    <font>
      <b/>
      <sz val="12"/>
      <color theme="1"/>
      <name val="Tahoma"/>
      <family val="2"/>
    </font>
    <font>
      <sz val="12"/>
      <color theme="1"/>
      <name val="Calibri"/>
      <family val="2"/>
      <scheme val="minor"/>
    </font>
    <font>
      <b/>
      <sz val="12"/>
      <name val="Calibri"/>
      <family val="2"/>
      <scheme val="minor"/>
    </font>
    <font>
      <b/>
      <sz val="12"/>
      <color rgb="FFFF0000"/>
      <name val="Calibri"/>
      <family val="2"/>
      <scheme val="minor"/>
    </font>
    <font>
      <b/>
      <sz val="13"/>
      <color rgb="FFFF0000"/>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9" tint="0.39997558519241921"/>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89">
    <xf numFmtId="0" fontId="0" fillId="0" borderId="0" xfId="0"/>
    <xf numFmtId="0" fontId="0" fillId="2" borderId="0" xfId="0" applyFill="1" applyProtection="1">
      <protection locked="0"/>
    </xf>
    <xf numFmtId="14" fontId="0" fillId="2" borderId="5" xfId="0" applyNumberFormat="1" applyFill="1" applyBorder="1" applyProtection="1">
      <protection locked="0"/>
    </xf>
    <xf numFmtId="166" fontId="0" fillId="2" borderId="5" xfId="0" applyNumberFormat="1" applyFill="1" applyBorder="1" applyProtection="1">
      <protection locked="0"/>
    </xf>
    <xf numFmtId="167" fontId="0" fillId="2" borderId="5" xfId="0" applyNumberFormat="1" applyFill="1" applyBorder="1" applyProtection="1">
      <protection locked="0"/>
    </xf>
    <xf numFmtId="164" fontId="4" fillId="2" borderId="5" xfId="0" applyNumberFormat="1" applyFont="1" applyFill="1" applyBorder="1" applyProtection="1">
      <protection locked="0"/>
    </xf>
    <xf numFmtId="0" fontId="0" fillId="2" borderId="1" xfId="0" applyFill="1" applyBorder="1"/>
    <xf numFmtId="0" fontId="0" fillId="2" borderId="8" xfId="0" applyFill="1" applyBorder="1"/>
    <xf numFmtId="0" fontId="0" fillId="2" borderId="2" xfId="0" applyFill="1" applyBorder="1"/>
    <xf numFmtId="0" fontId="0" fillId="3" borderId="0" xfId="0" applyFill="1"/>
    <xf numFmtId="0" fontId="0" fillId="2" borderId="9" xfId="0" applyFill="1" applyBorder="1"/>
    <xf numFmtId="0" fontId="0" fillId="2" borderId="0" xfId="0" applyFill="1"/>
    <xf numFmtId="0" fontId="0" fillId="2" borderId="10" xfId="0" applyFill="1" applyBorder="1"/>
    <xf numFmtId="0" fontId="1" fillId="2" borderId="9" xfId="0" applyFont="1" applyFill="1" applyBorder="1"/>
    <xf numFmtId="0" fontId="7" fillId="2" borderId="9" xfId="0" applyFont="1" applyFill="1" applyBorder="1"/>
    <xf numFmtId="0" fontId="8" fillId="2" borderId="12" xfId="0" applyFont="1" applyFill="1" applyBorder="1"/>
    <xf numFmtId="0" fontId="8" fillId="2" borderId="13" xfId="0" applyFont="1" applyFill="1" applyBorder="1"/>
    <xf numFmtId="0" fontId="3" fillId="2" borderId="13" xfId="0" applyFont="1" applyFill="1" applyBorder="1" applyAlignment="1">
      <alignment horizontal="right"/>
    </xf>
    <xf numFmtId="167" fontId="3" fillId="2" borderId="14" xfId="0" applyNumberFormat="1" applyFont="1" applyFill="1" applyBorder="1" applyAlignment="1">
      <alignment horizontal="center" vertical="center"/>
    </xf>
    <xf numFmtId="0" fontId="3" fillId="2" borderId="18" xfId="0" applyFont="1" applyFill="1" applyBorder="1" applyAlignment="1">
      <alignment wrapText="1"/>
    </xf>
    <xf numFmtId="0" fontId="8" fillId="2" borderId="15" xfId="0" applyFont="1" applyFill="1" applyBorder="1"/>
    <xf numFmtId="0" fontId="8" fillId="2" borderId="16" xfId="0" applyFont="1" applyFill="1" applyBorder="1"/>
    <xf numFmtId="0" fontId="3" fillId="2" borderId="16" xfId="0" applyFont="1" applyFill="1" applyBorder="1" applyAlignment="1">
      <alignment horizontal="right" vertical="center"/>
    </xf>
    <xf numFmtId="0" fontId="3" fillId="2" borderId="17" xfId="0" applyFont="1" applyFill="1" applyBorder="1" applyAlignment="1">
      <alignment horizontal="center" vertical="center"/>
    </xf>
    <xf numFmtId="0" fontId="3" fillId="2" borderId="18" xfId="0" applyFont="1" applyFill="1" applyBorder="1"/>
    <xf numFmtId="0" fontId="9" fillId="4" borderId="17" xfId="0" applyFont="1" applyFill="1" applyBorder="1" applyAlignment="1">
      <alignment horizontal="center" wrapText="1"/>
    </xf>
    <xf numFmtId="165" fontId="3" fillId="2" borderId="17" xfId="0" applyNumberFormat="1" applyFont="1" applyFill="1" applyBorder="1" applyAlignment="1">
      <alignment horizontal="center" vertical="center"/>
    </xf>
    <xf numFmtId="0" fontId="8" fillId="2" borderId="9" xfId="0" applyFont="1" applyFill="1" applyBorder="1"/>
    <xf numFmtId="0" fontId="8" fillId="2" borderId="0" xfId="0" applyFont="1" applyFill="1"/>
    <xf numFmtId="0" fontId="3" fillId="2" borderId="0" xfId="0" applyFont="1" applyFill="1"/>
    <xf numFmtId="0" fontId="8" fillId="2" borderId="10" xfId="0" applyFont="1" applyFill="1" applyBorder="1" applyAlignment="1">
      <alignment horizontal="left"/>
    </xf>
    <xf numFmtId="0" fontId="4" fillId="2" borderId="18" xfId="0" applyFont="1" applyFill="1" applyBorder="1" applyAlignment="1">
      <alignment wrapText="1"/>
    </xf>
    <xf numFmtId="0" fontId="8" fillId="2" borderId="3" xfId="0" applyFont="1" applyFill="1" applyBorder="1"/>
    <xf numFmtId="0" fontId="8" fillId="2" borderId="11" xfId="0" applyFont="1" applyFill="1" applyBorder="1"/>
    <xf numFmtId="0" fontId="3" fillId="2" borderId="11" xfId="0" applyFont="1" applyFill="1" applyBorder="1" applyAlignment="1">
      <alignment horizontal="right" vertical="center"/>
    </xf>
    <xf numFmtId="8" fontId="3" fillId="2" borderId="4" xfId="0" applyNumberFormat="1" applyFont="1" applyFill="1" applyBorder="1" applyAlignment="1">
      <alignment horizontal="center" vertical="center"/>
    </xf>
    <xf numFmtId="0" fontId="5" fillId="2" borderId="0" xfId="0" applyFont="1" applyFill="1" applyAlignment="1">
      <alignment horizontal="center"/>
    </xf>
    <xf numFmtId="0" fontId="0" fillId="2" borderId="10" xfId="0" applyFill="1" applyBorder="1" applyAlignment="1">
      <alignment horizontal="left"/>
    </xf>
    <xf numFmtId="0" fontId="6" fillId="2" borderId="1" xfId="0" applyFont="1" applyFill="1" applyBorder="1"/>
    <xf numFmtId="0" fontId="0" fillId="2" borderId="8" xfId="0" applyFill="1" applyBorder="1" applyAlignment="1">
      <alignment horizontal="center" vertical="center"/>
    </xf>
    <xf numFmtId="0" fontId="0" fillId="2" borderId="8" xfId="0" applyFill="1" applyBorder="1" applyAlignment="1">
      <alignment horizontal="center"/>
    </xf>
    <xf numFmtId="0" fontId="0" fillId="2" borderId="2" xfId="0" applyFill="1" applyBorder="1" applyAlignment="1">
      <alignment horizontal="center"/>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4" xfId="0" applyFont="1" applyFill="1" applyBorder="1" applyAlignment="1">
      <alignment horizontal="center" vertical="center"/>
    </xf>
    <xf numFmtId="14" fontId="0" fillId="2" borderId="0" xfId="0" applyNumberFormat="1" applyFill="1" applyAlignment="1">
      <alignment horizontal="center" vertical="center"/>
    </xf>
    <xf numFmtId="14" fontId="0" fillId="2" borderId="0" xfId="0" applyNumberFormat="1" applyFill="1" applyAlignment="1">
      <alignment horizontal="center"/>
    </xf>
    <xf numFmtId="165" fontId="0" fillId="2" borderId="0" xfId="0" applyNumberFormat="1" applyFill="1" applyAlignment="1">
      <alignment horizontal="center" vertical="center"/>
    </xf>
    <xf numFmtId="165" fontId="0" fillId="2" borderId="10" xfId="0" applyNumberFormat="1" applyFill="1" applyBorder="1" applyAlignment="1">
      <alignment horizontal="center"/>
    </xf>
    <xf numFmtId="0" fontId="2" fillId="0" borderId="0" xfId="0" applyFont="1"/>
    <xf numFmtId="0" fontId="0" fillId="2" borderId="0" xfId="0" applyFill="1" applyAlignment="1">
      <alignment horizontal="center" vertical="center"/>
    </xf>
    <xf numFmtId="0" fontId="0" fillId="2" borderId="0" xfId="0" applyFill="1" applyAlignment="1">
      <alignment horizontal="center"/>
    </xf>
    <xf numFmtId="0" fontId="0" fillId="2" borderId="3" xfId="0" applyFill="1" applyBorder="1"/>
    <xf numFmtId="14" fontId="0" fillId="2" borderId="11" xfId="0" applyNumberFormat="1" applyFill="1" applyBorder="1" applyAlignment="1">
      <alignment horizontal="center" vertical="center"/>
    </xf>
    <xf numFmtId="0" fontId="0" fillId="2" borderId="11" xfId="0" applyFill="1" applyBorder="1" applyAlignment="1">
      <alignment horizontal="center" vertical="center"/>
    </xf>
    <xf numFmtId="0" fontId="1" fillId="2" borderId="20" xfId="0" applyFont="1" applyFill="1" applyBorder="1"/>
    <xf numFmtId="165" fontId="1" fillId="2" borderId="20" xfId="0" applyNumberFormat="1" applyFont="1" applyFill="1" applyBorder="1"/>
    <xf numFmtId="0" fontId="0" fillId="2" borderId="19" xfId="0" applyFill="1" applyBorder="1"/>
    <xf numFmtId="14" fontId="0" fillId="2" borderId="0" xfId="0" applyNumberFormat="1" applyFill="1"/>
    <xf numFmtId="0" fontId="1" fillId="2" borderId="4" xfId="0" applyFont="1" applyFill="1" applyBorder="1" applyAlignment="1">
      <alignment horizontal="center"/>
    </xf>
    <xf numFmtId="164" fontId="0" fillId="2" borderId="0" xfId="0" applyNumberFormat="1" applyFill="1" applyAlignment="1">
      <alignment horizontal="center" vertical="center"/>
    </xf>
    <xf numFmtId="168" fontId="0" fillId="2" borderId="0" xfId="0" applyNumberFormat="1" applyFill="1" applyAlignment="1">
      <alignment horizontal="center" vertical="center"/>
    </xf>
    <xf numFmtId="0" fontId="0" fillId="2" borderId="0" xfId="0" applyFill="1" applyAlignment="1">
      <alignment horizontal="center" vertical="center" wrapText="1"/>
    </xf>
    <xf numFmtId="165" fontId="0" fillId="2" borderId="0" xfId="0" applyNumberFormat="1" applyFill="1" applyAlignment="1">
      <alignment horizontal="center" vertical="center" wrapText="1"/>
    </xf>
    <xf numFmtId="0" fontId="0" fillId="2" borderId="10" xfId="0" applyFill="1" applyBorder="1" applyAlignment="1">
      <alignment horizontal="center"/>
    </xf>
    <xf numFmtId="0" fontId="1" fillId="2" borderId="20" xfId="0" applyFont="1" applyFill="1" applyBorder="1" applyAlignment="1">
      <alignment horizontal="center" vertical="center"/>
    </xf>
    <xf numFmtId="165" fontId="1" fillId="2" borderId="20" xfId="0" applyNumberFormat="1" applyFont="1" applyFill="1" applyBorder="1" applyAlignment="1">
      <alignment horizontal="center" vertical="center"/>
    </xf>
    <xf numFmtId="0" fontId="0" fillId="2" borderId="19" xfId="0" applyFill="1" applyBorder="1" applyAlignment="1">
      <alignment horizontal="center"/>
    </xf>
    <xf numFmtId="0" fontId="3" fillId="2" borderId="1" xfId="0" applyFont="1" applyFill="1" applyBorder="1"/>
    <xf numFmtId="0" fontId="8" fillId="2" borderId="8" xfId="0" applyFont="1" applyFill="1" applyBorder="1"/>
    <xf numFmtId="0" fontId="8" fillId="2" borderId="2" xfId="0" applyFont="1" applyFill="1" applyBorder="1"/>
    <xf numFmtId="0" fontId="3" fillId="2" borderId="11" xfId="0" applyFont="1" applyFill="1" applyBorder="1" applyAlignment="1">
      <alignment horizontal="center"/>
    </xf>
    <xf numFmtId="0" fontId="8" fillId="2" borderId="4" xfId="0" applyFont="1" applyFill="1" applyBorder="1"/>
    <xf numFmtId="14" fontId="8" fillId="2" borderId="0" xfId="0" applyNumberFormat="1" applyFont="1" applyFill="1" applyAlignment="1">
      <alignment horizontal="center"/>
    </xf>
    <xf numFmtId="0" fontId="8" fillId="2" borderId="10" xfId="0" applyFont="1" applyFill="1" applyBorder="1"/>
    <xf numFmtId="0" fontId="8" fillId="2" borderId="11" xfId="0" applyFont="1" applyFill="1" applyBorder="1" applyAlignment="1">
      <alignment horizontal="center"/>
    </xf>
    <xf numFmtId="0" fontId="2" fillId="2" borderId="9" xfId="0" applyFont="1" applyFill="1" applyBorder="1"/>
    <xf numFmtId="0" fontId="2" fillId="2" borderId="0" xfId="0" applyFont="1" applyFill="1"/>
    <xf numFmtId="14" fontId="0" fillId="5" borderId="0" xfId="0" applyNumberFormat="1" applyFill="1" applyAlignment="1">
      <alignment horizontal="center" vertical="center"/>
    </xf>
    <xf numFmtId="14" fontId="0" fillId="6" borderId="0" xfId="0" applyNumberFormat="1" applyFill="1" applyAlignment="1">
      <alignment horizontal="center" vertical="center"/>
    </xf>
    <xf numFmtId="14" fontId="8" fillId="7" borderId="11" xfId="0" applyNumberFormat="1" applyFont="1" applyFill="1" applyBorder="1" applyAlignment="1">
      <alignment horizontal="center"/>
    </xf>
    <xf numFmtId="0" fontId="5" fillId="2" borderId="9" xfId="0" applyFont="1" applyFill="1" applyBorder="1"/>
    <xf numFmtId="0" fontId="0" fillId="2" borderId="11" xfId="0" applyFill="1" applyBorder="1"/>
    <xf numFmtId="0" fontId="0" fillId="2" borderId="4" xfId="0" applyFill="1" applyBorder="1"/>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1" xfId="0" applyFont="1" applyFill="1" applyBorder="1" applyAlignment="1">
      <alignment horizontal="center" vertical="center"/>
    </xf>
    <xf numFmtId="0" fontId="8" fillId="2" borderId="8" xfId="0" applyFont="1" applyFill="1" applyBorder="1" applyAlignment="1">
      <alignment vertical="center"/>
    </xf>
    <xf numFmtId="0" fontId="8" fillId="2" borderId="2" xfId="0" applyFont="1" applyFill="1" applyBorder="1" applyAlignment="1">
      <alignment vertical="center"/>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2F2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466725</xdr:colOff>
      <xdr:row>0</xdr:row>
      <xdr:rowOff>107449</xdr:rowOff>
    </xdr:from>
    <xdr:ext cx="12763500" cy="656421"/>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466725" y="107449"/>
          <a:ext cx="12763500" cy="656421"/>
        </a:xfrm>
        <a:prstGeom prst="roundRect">
          <a:avLst/>
        </a:prstGeom>
      </xdr:spPr>
      <xdr:style>
        <a:lnRef idx="1">
          <a:schemeClr val="accent4"/>
        </a:lnRef>
        <a:fillRef idx="1002">
          <a:schemeClr val="lt2"/>
        </a:fillRef>
        <a:effectRef idx="1">
          <a:schemeClr val="accent4"/>
        </a:effectRef>
        <a:fontRef idx="minor">
          <a:schemeClr val="dk1"/>
        </a:fontRef>
      </xdr:style>
      <xdr:txBody>
        <a:bodyPr wrap="squar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MATERNITY</a:t>
          </a:r>
          <a:r>
            <a:rPr lang="en-US" sz="3200" b="0" cap="none" spc="0">
              <a:ln w="0"/>
              <a:solidFill>
                <a:schemeClr val="accent1"/>
              </a:solidFill>
              <a:effectLst>
                <a:outerShdw blurRad="38100" dist="25400" dir="5400000" algn="ctr" rotWithShape="0">
                  <a:srgbClr val="6E747A">
                    <a:alpha val="43000"/>
                  </a:srgbClr>
                </a:outerShdw>
              </a:effectLst>
            </a:rPr>
            <a:t> </a:t>
          </a:r>
          <a:r>
            <a:rPr lang="en-US" sz="3200" b="0" cap="none" spc="0">
              <a:ln w="0"/>
              <a:solidFill>
                <a:schemeClr val="tx1"/>
              </a:solidFill>
              <a:effectLst>
                <a:outerShdw blurRad="38100" dist="19050" dir="2700000" algn="tl" rotWithShape="0">
                  <a:schemeClr val="dk1">
                    <a:alpha val="40000"/>
                  </a:schemeClr>
                </a:outerShdw>
              </a:effectLst>
            </a:rPr>
            <a:t>PAY ENTITLEMENT CALCULATOR </a:t>
          </a:r>
          <a:endParaRPr lang="en-US" sz="3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46"/>
  <sheetViews>
    <sheetView tabSelected="1" topLeftCell="B1" zoomScale="75" zoomScaleNormal="75" workbookViewId="0">
      <selection activeCell="L11" sqref="L11"/>
    </sheetView>
  </sheetViews>
  <sheetFormatPr defaultColWidth="9.08984375" defaultRowHeight="14.5" x14ac:dyDescent="0.35"/>
  <cols>
    <col min="1" max="1" width="58.453125" customWidth="1"/>
    <col min="2" max="2" width="37.6328125" customWidth="1"/>
    <col min="3" max="3" width="27.6328125" customWidth="1"/>
    <col min="4" max="4" width="14.54296875" customWidth="1"/>
    <col min="5" max="5" width="11.54296875" customWidth="1"/>
    <col min="6" max="6" width="10.54296875" customWidth="1"/>
    <col min="7" max="7" width="35.36328125" customWidth="1"/>
    <col min="8" max="8" width="38.1796875" customWidth="1"/>
    <col min="9" max="9" width="9.08984375" hidden="1" customWidth="1"/>
  </cols>
  <sheetData>
    <row r="1" spans="1:26" x14ac:dyDescent="0.35">
      <c r="A1" s="6"/>
      <c r="B1" s="7"/>
      <c r="C1" s="7"/>
      <c r="D1" s="7"/>
      <c r="E1" s="7"/>
      <c r="F1" s="7"/>
      <c r="G1" s="7"/>
      <c r="H1" s="8"/>
      <c r="J1" s="9"/>
      <c r="K1" s="9"/>
      <c r="L1" s="9"/>
      <c r="M1" s="9"/>
      <c r="N1" s="9"/>
      <c r="O1" s="9"/>
      <c r="P1" s="9"/>
      <c r="Q1" s="9"/>
      <c r="R1" s="9"/>
      <c r="S1" s="9"/>
      <c r="T1" s="9"/>
      <c r="U1" s="9"/>
      <c r="V1" s="9"/>
      <c r="W1" s="9"/>
      <c r="X1" s="9"/>
      <c r="Y1" s="9"/>
      <c r="Z1" s="9"/>
    </row>
    <row r="2" spans="1:26" x14ac:dyDescent="0.35">
      <c r="A2" s="10"/>
      <c r="B2" s="11"/>
      <c r="C2" s="11"/>
      <c r="D2" s="11"/>
      <c r="E2" s="11"/>
      <c r="F2" s="11"/>
      <c r="G2" s="11"/>
      <c r="H2" s="12"/>
      <c r="J2" s="9"/>
      <c r="K2" s="9"/>
      <c r="L2" s="9"/>
      <c r="M2" s="9"/>
      <c r="N2" s="9"/>
      <c r="O2" s="9"/>
      <c r="P2" s="9"/>
      <c r="Q2" s="9"/>
      <c r="R2" s="9"/>
      <c r="S2" s="9"/>
      <c r="T2" s="9"/>
      <c r="U2" s="9"/>
      <c r="V2" s="9"/>
      <c r="W2" s="9"/>
      <c r="X2" s="9"/>
      <c r="Y2" s="9"/>
      <c r="Z2" s="9"/>
    </row>
    <row r="3" spans="1:26" x14ac:dyDescent="0.35">
      <c r="A3" s="10"/>
      <c r="B3" s="11"/>
      <c r="C3" s="11"/>
      <c r="D3" s="11"/>
      <c r="E3" s="11"/>
      <c r="F3" s="11"/>
      <c r="G3" s="11"/>
      <c r="H3" s="12"/>
      <c r="J3" s="9"/>
      <c r="K3" s="9"/>
      <c r="L3" s="9"/>
      <c r="M3" s="9"/>
      <c r="N3" s="9"/>
      <c r="O3" s="9"/>
      <c r="P3" s="9"/>
      <c r="Q3" s="9"/>
      <c r="R3" s="9"/>
      <c r="S3" s="9"/>
      <c r="T3" s="9"/>
      <c r="U3" s="9"/>
      <c r="V3" s="9"/>
      <c r="W3" s="9"/>
      <c r="X3" s="9"/>
      <c r="Y3" s="9"/>
      <c r="Z3" s="9"/>
    </row>
    <row r="4" spans="1:26" x14ac:dyDescent="0.35">
      <c r="A4" s="10"/>
      <c r="B4" s="11"/>
      <c r="C4" s="11"/>
      <c r="D4" s="11"/>
      <c r="E4" s="11"/>
      <c r="F4" s="11"/>
      <c r="G4" s="11"/>
      <c r="H4" s="12"/>
      <c r="J4" s="9"/>
      <c r="K4" s="9"/>
      <c r="L4" s="9"/>
      <c r="M4" s="9"/>
      <c r="N4" s="9"/>
      <c r="O4" s="9"/>
      <c r="P4" s="9"/>
      <c r="Q4" s="9"/>
      <c r="R4" s="9"/>
      <c r="S4" s="9"/>
      <c r="T4" s="9"/>
      <c r="U4" s="9"/>
      <c r="V4" s="9"/>
      <c r="W4" s="9"/>
      <c r="X4" s="9"/>
      <c r="Y4" s="9"/>
      <c r="Z4" s="9"/>
    </row>
    <row r="5" spans="1:26" x14ac:dyDescent="0.35">
      <c r="A5" s="13"/>
      <c r="B5" s="11"/>
      <c r="C5" s="11"/>
      <c r="D5" s="11"/>
      <c r="E5" s="11"/>
      <c r="F5" s="11"/>
      <c r="G5" s="11"/>
      <c r="H5" s="12"/>
      <c r="J5" s="9"/>
      <c r="K5" s="9"/>
      <c r="L5" s="9"/>
      <c r="M5" s="9"/>
      <c r="N5" s="9"/>
      <c r="O5" s="9"/>
      <c r="P5" s="9"/>
      <c r="Q5" s="9"/>
      <c r="R5" s="9"/>
      <c r="S5" s="9"/>
      <c r="T5" s="9"/>
      <c r="U5" s="9"/>
      <c r="V5" s="9"/>
      <c r="W5" s="9"/>
      <c r="X5" s="9"/>
      <c r="Y5" s="9"/>
      <c r="Z5" s="9"/>
    </row>
    <row r="6" spans="1:26" ht="15.5" x14ac:dyDescent="0.35">
      <c r="A6" s="14" t="s">
        <v>18</v>
      </c>
      <c r="B6" s="11"/>
      <c r="C6" s="11"/>
      <c r="D6" s="11"/>
      <c r="E6" s="11"/>
      <c r="F6" s="11"/>
      <c r="G6" s="11"/>
      <c r="H6" s="12"/>
      <c r="J6" s="9"/>
      <c r="K6" s="9"/>
      <c r="L6" s="9"/>
      <c r="M6" s="9"/>
      <c r="N6" s="9"/>
      <c r="O6" s="9"/>
      <c r="P6" s="9"/>
      <c r="Q6" s="9"/>
      <c r="R6" s="9"/>
      <c r="S6" s="9"/>
      <c r="T6" s="9"/>
      <c r="U6" s="9"/>
      <c r="V6" s="9"/>
      <c r="W6" s="9"/>
      <c r="X6" s="9"/>
      <c r="Y6" s="9"/>
      <c r="Z6" s="9"/>
    </row>
    <row r="7" spans="1:26" ht="15" thickBot="1" x14ac:dyDescent="0.4">
      <c r="A7" s="13"/>
      <c r="B7" s="11"/>
      <c r="C7" s="11"/>
      <c r="D7" s="11"/>
      <c r="E7" s="11"/>
      <c r="F7" s="11"/>
      <c r="G7" s="11"/>
      <c r="H7" s="12"/>
      <c r="J7" s="9"/>
      <c r="K7" s="9"/>
      <c r="L7" s="9"/>
      <c r="M7" s="9"/>
      <c r="N7" s="9"/>
      <c r="O7" s="9"/>
      <c r="P7" s="9"/>
      <c r="Q7" s="9"/>
      <c r="R7" s="9"/>
      <c r="S7" s="9"/>
      <c r="T7" s="9"/>
      <c r="U7" s="9"/>
      <c r="V7" s="9"/>
      <c r="W7" s="9"/>
      <c r="X7" s="9"/>
      <c r="Y7" s="9"/>
      <c r="Z7" s="9"/>
    </row>
    <row r="8" spans="1:26" ht="16" thickBot="1" x14ac:dyDescent="0.4">
      <c r="A8" s="84" t="s">
        <v>8</v>
      </c>
      <c r="B8" s="85"/>
      <c r="C8" s="11"/>
      <c r="D8" s="11"/>
      <c r="E8" s="86" t="s">
        <v>9</v>
      </c>
      <c r="F8" s="87"/>
      <c r="G8" s="87"/>
      <c r="H8" s="88"/>
      <c r="J8" s="9"/>
      <c r="K8" s="9"/>
      <c r="L8" s="9"/>
      <c r="M8" s="9"/>
      <c r="N8" s="9"/>
      <c r="O8" s="9"/>
      <c r="P8" s="9"/>
      <c r="Q8" s="9"/>
      <c r="R8" s="9"/>
      <c r="S8" s="9"/>
      <c r="T8" s="9"/>
      <c r="U8" s="9"/>
      <c r="V8" s="9"/>
      <c r="W8" s="9"/>
      <c r="X8" s="9"/>
      <c r="Y8" s="9"/>
      <c r="Z8" s="9"/>
    </row>
    <row r="9" spans="1:26" ht="15.5" x14ac:dyDescent="0.35">
      <c r="A9" s="13"/>
      <c r="B9" s="11"/>
      <c r="C9" s="11"/>
      <c r="D9" s="11"/>
      <c r="E9" s="15"/>
      <c r="F9" s="16"/>
      <c r="G9" s="17" t="s">
        <v>7</v>
      </c>
      <c r="H9" s="18">
        <f>B12-(15*7)</f>
        <v>-105</v>
      </c>
      <c r="J9" s="9"/>
      <c r="K9" s="9"/>
      <c r="L9" s="9"/>
      <c r="M9" s="9"/>
      <c r="N9" s="9"/>
      <c r="O9" s="9"/>
      <c r="P9" s="9"/>
      <c r="Q9" s="9"/>
      <c r="R9" s="9"/>
      <c r="S9" s="9"/>
      <c r="T9" s="9"/>
      <c r="U9" s="9"/>
      <c r="V9" s="9"/>
      <c r="W9" s="9"/>
      <c r="X9" s="9"/>
      <c r="Y9" s="9"/>
      <c r="Z9" s="9"/>
    </row>
    <row r="10" spans="1:26" ht="31" x14ac:dyDescent="0.35">
      <c r="A10" s="19" t="s">
        <v>24</v>
      </c>
      <c r="B10" s="2"/>
      <c r="C10" s="11"/>
      <c r="D10" s="11"/>
      <c r="E10" s="20"/>
      <c r="F10" s="21"/>
      <c r="G10" s="22" t="s">
        <v>20</v>
      </c>
      <c r="H10" s="23">
        <f>INT((H9-B10)/7)</f>
        <v>-15</v>
      </c>
      <c r="J10" s="9"/>
      <c r="K10" s="9"/>
      <c r="L10" s="9"/>
      <c r="M10" s="9"/>
      <c r="N10" s="9"/>
      <c r="O10" s="9"/>
      <c r="P10" s="9"/>
      <c r="Q10" s="9"/>
      <c r="R10" s="9"/>
      <c r="S10" s="9"/>
      <c r="T10" s="9"/>
      <c r="U10" s="9"/>
      <c r="V10" s="9"/>
      <c r="W10" s="9"/>
      <c r="X10" s="9"/>
      <c r="Y10" s="9"/>
      <c r="Z10" s="9"/>
    </row>
    <row r="11" spans="1:26" ht="36" customHeight="1" x14ac:dyDescent="0.35">
      <c r="A11" s="24" t="s">
        <v>25</v>
      </c>
      <c r="B11" s="3"/>
      <c r="C11" s="11"/>
      <c r="D11" s="11"/>
      <c r="E11" s="20"/>
      <c r="F11" s="21"/>
      <c r="G11" s="22" t="s">
        <v>16</v>
      </c>
      <c r="H11" s="25" t="str">
        <f>IF(H10&gt;=52,"You are entitled to College Maternity Pay",IF(H10&gt;=26,"You are entitled to Stautory Maternity Pay","You are entitled to Unpaid Maternity Leave"))</f>
        <v>You are entitled to Unpaid Maternity Leave</v>
      </c>
      <c r="J11" s="9"/>
      <c r="K11" s="9"/>
      <c r="L11" s="9"/>
      <c r="M11" s="9"/>
      <c r="N11" s="9"/>
      <c r="O11" s="9"/>
      <c r="P11" s="9"/>
      <c r="Q11" s="9"/>
      <c r="R11" s="9"/>
      <c r="S11" s="9"/>
      <c r="T11" s="9"/>
      <c r="U11" s="9"/>
      <c r="V11" s="9"/>
      <c r="W11" s="9"/>
      <c r="X11" s="9"/>
      <c r="Y11" s="9"/>
      <c r="Z11" s="9"/>
    </row>
    <row r="12" spans="1:26" ht="15.5" x14ac:dyDescent="0.35">
      <c r="A12" s="19" t="s">
        <v>26</v>
      </c>
      <c r="B12" s="4"/>
      <c r="C12" s="11"/>
      <c r="D12" s="11"/>
      <c r="E12" s="20"/>
      <c r="F12" s="21"/>
      <c r="G12" s="22" t="s">
        <v>21</v>
      </c>
      <c r="H12" s="26">
        <f>B11/52.14</f>
        <v>0</v>
      </c>
      <c r="J12" s="9"/>
      <c r="K12" s="9"/>
      <c r="L12" s="9"/>
      <c r="M12" s="9"/>
      <c r="N12" s="9"/>
      <c r="O12" s="9"/>
      <c r="P12" s="9"/>
      <c r="Q12" s="9"/>
      <c r="R12" s="9"/>
      <c r="S12" s="9"/>
      <c r="T12" s="9"/>
      <c r="U12" s="9"/>
      <c r="V12" s="9"/>
      <c r="W12" s="9"/>
      <c r="X12" s="9"/>
      <c r="Y12" s="9"/>
      <c r="Z12" s="9"/>
    </row>
    <row r="13" spans="1:26" ht="15.5" x14ac:dyDescent="0.35">
      <c r="A13" s="10"/>
      <c r="B13" s="1"/>
      <c r="C13" s="11"/>
      <c r="D13" s="11"/>
      <c r="E13" s="27"/>
      <c r="F13" s="28"/>
      <c r="G13" s="29"/>
      <c r="H13" s="30"/>
      <c r="J13" s="9"/>
      <c r="K13" s="9"/>
      <c r="L13" s="9"/>
      <c r="M13" s="9"/>
      <c r="N13" s="9"/>
      <c r="O13" s="9"/>
      <c r="P13" s="9"/>
      <c r="Q13" s="9"/>
      <c r="R13" s="9"/>
      <c r="S13" s="9"/>
      <c r="T13" s="9"/>
      <c r="U13" s="9"/>
      <c r="V13" s="9"/>
      <c r="W13" s="9"/>
      <c r="X13" s="9"/>
      <c r="Y13" s="9"/>
      <c r="Z13" s="9"/>
    </row>
    <row r="14" spans="1:26" ht="34.5" thickBot="1" x14ac:dyDescent="0.45">
      <c r="A14" s="31" t="s">
        <v>27</v>
      </c>
      <c r="B14" s="5"/>
      <c r="C14" s="11"/>
      <c r="D14" s="11"/>
      <c r="E14" s="32"/>
      <c r="F14" s="33"/>
      <c r="G14" s="34" t="s">
        <v>30</v>
      </c>
      <c r="H14" s="35">
        <v>184.03</v>
      </c>
      <c r="J14" s="9"/>
      <c r="K14" s="9"/>
      <c r="L14" s="9"/>
      <c r="M14" s="9"/>
      <c r="N14" s="9"/>
      <c r="O14" s="9"/>
      <c r="P14" s="9"/>
      <c r="Q14" s="9"/>
      <c r="R14" s="9"/>
      <c r="S14" s="9"/>
      <c r="T14" s="9"/>
      <c r="U14" s="9"/>
      <c r="V14" s="9"/>
      <c r="W14" s="9"/>
      <c r="X14" s="9"/>
      <c r="Y14" s="9"/>
      <c r="Z14" s="9"/>
    </row>
    <row r="15" spans="1:26" ht="18.5" x14ac:dyDescent="0.45">
      <c r="A15" s="31" t="s">
        <v>28</v>
      </c>
      <c r="B15" s="5"/>
      <c r="C15" s="36" t="str">
        <f>IF(WEEKDAY(B15)=WEEKDAY(B14)-1,"","Must be a full week")</f>
        <v>Must be a full week</v>
      </c>
      <c r="D15" s="11"/>
      <c r="E15" s="11"/>
      <c r="F15" s="11"/>
      <c r="G15" s="11"/>
      <c r="H15" s="37"/>
      <c r="J15" s="9"/>
      <c r="K15" s="9"/>
      <c r="L15" s="9"/>
      <c r="M15" s="9"/>
      <c r="N15" s="9"/>
      <c r="O15" s="9"/>
      <c r="P15" s="9"/>
      <c r="Q15" s="9"/>
      <c r="R15" s="9"/>
      <c r="S15" s="9"/>
      <c r="T15" s="9"/>
      <c r="U15" s="9"/>
      <c r="V15" s="9"/>
      <c r="W15" s="9"/>
      <c r="X15" s="9"/>
      <c r="Y15" s="9"/>
      <c r="Z15" s="9"/>
    </row>
    <row r="16" spans="1:26" ht="15" thickBot="1" x14ac:dyDescent="0.4">
      <c r="A16" s="10"/>
      <c r="B16" s="11"/>
      <c r="C16" s="11"/>
      <c r="D16" s="11"/>
      <c r="E16" s="11"/>
      <c r="F16" s="11"/>
      <c r="G16" s="11"/>
      <c r="H16" s="12"/>
      <c r="J16" s="9"/>
      <c r="K16" s="9"/>
      <c r="L16" s="9"/>
      <c r="M16" s="9"/>
      <c r="N16" s="9"/>
      <c r="O16" s="9"/>
      <c r="P16" s="9"/>
      <c r="Q16" s="9"/>
      <c r="R16" s="9"/>
      <c r="S16" s="9"/>
      <c r="T16" s="9"/>
      <c r="U16" s="9"/>
      <c r="V16" s="9"/>
      <c r="W16" s="9"/>
      <c r="X16" s="9"/>
      <c r="Y16" s="9"/>
      <c r="Z16" s="9"/>
    </row>
    <row r="17" spans="1:26" ht="18.5" x14ac:dyDescent="0.45">
      <c r="A17" s="38" t="s">
        <v>22</v>
      </c>
      <c r="B17" s="39"/>
      <c r="C17" s="39"/>
      <c r="D17" s="40"/>
      <c r="E17" s="39"/>
      <c r="F17" s="41"/>
      <c r="G17" s="11"/>
      <c r="H17" s="12"/>
      <c r="J17" s="9"/>
      <c r="K17" s="9"/>
      <c r="L17" s="9"/>
      <c r="M17" s="9"/>
      <c r="N17" s="9"/>
      <c r="O17" s="9"/>
      <c r="P17" s="9"/>
      <c r="Q17" s="9"/>
      <c r="R17" s="9"/>
      <c r="S17" s="9"/>
      <c r="T17" s="9"/>
      <c r="U17" s="9"/>
      <c r="V17" s="9"/>
      <c r="W17" s="9"/>
      <c r="X17" s="9"/>
      <c r="Y17" s="9"/>
      <c r="Z17" s="9"/>
    </row>
    <row r="18" spans="1:26" ht="29.5" thickBot="1" x14ac:dyDescent="0.4">
      <c r="A18" s="10"/>
      <c r="B18" s="42" t="s">
        <v>1</v>
      </c>
      <c r="C18" s="42" t="s">
        <v>19</v>
      </c>
      <c r="D18" s="43" t="s">
        <v>17</v>
      </c>
      <c r="E18" s="43" t="s">
        <v>6</v>
      </c>
      <c r="F18" s="44" t="s">
        <v>5</v>
      </c>
      <c r="G18" s="11"/>
      <c r="H18" s="12"/>
      <c r="J18" s="9"/>
      <c r="K18" s="9"/>
      <c r="L18" s="9"/>
      <c r="M18" s="9"/>
      <c r="N18" s="9"/>
      <c r="O18" s="9"/>
      <c r="P18" s="9"/>
      <c r="Q18" s="9"/>
      <c r="R18" s="9"/>
      <c r="S18" s="9"/>
      <c r="T18" s="9"/>
      <c r="U18" s="9"/>
      <c r="V18" s="9"/>
      <c r="W18" s="9"/>
      <c r="X18" s="9"/>
      <c r="Y18" s="9"/>
      <c r="Z18" s="9"/>
    </row>
    <row r="19" spans="1:26" x14ac:dyDescent="0.35">
      <c r="A19" s="10" t="s">
        <v>10</v>
      </c>
      <c r="B19" s="45">
        <f>B14</f>
        <v>0</v>
      </c>
      <c r="C19" s="45">
        <f>MIN(D19,B15)</f>
        <v>125</v>
      </c>
      <c r="D19" s="46">
        <f>B19+I19*7-1</f>
        <v>125</v>
      </c>
      <c r="E19" s="47">
        <f>MIN(I19,(B15-B19)/7)*H12</f>
        <v>0</v>
      </c>
      <c r="F19" s="48" t="e">
        <f>E19/MIN(I19,(B15-B19)/7)</f>
        <v>#DIV/0!</v>
      </c>
      <c r="G19" s="11"/>
      <c r="H19" s="12"/>
      <c r="I19" s="49">
        <v>18</v>
      </c>
      <c r="J19" s="9"/>
      <c r="K19" s="9"/>
      <c r="L19" s="9"/>
      <c r="M19" s="9"/>
      <c r="N19" s="9"/>
      <c r="O19" s="9"/>
      <c r="P19" s="9"/>
      <c r="Q19" s="9"/>
      <c r="R19" s="9"/>
      <c r="S19" s="9"/>
      <c r="T19" s="9"/>
      <c r="U19" s="9"/>
      <c r="V19" s="9"/>
      <c r="W19" s="9"/>
      <c r="X19" s="9"/>
      <c r="Y19" s="9"/>
      <c r="Z19" s="9"/>
    </row>
    <row r="20" spans="1:26" x14ac:dyDescent="0.35">
      <c r="A20" s="10" t="s">
        <v>11</v>
      </c>
      <c r="B20" s="45">
        <f>D19+1</f>
        <v>126</v>
      </c>
      <c r="C20" s="45" t="str">
        <f>IF(B15&lt;B20,"",MIN(D20,B15))</f>
        <v/>
      </c>
      <c r="D20" s="46">
        <f>B20+I20*7-1</f>
        <v>272</v>
      </c>
      <c r="E20" s="47">
        <f>IF(C20&lt;&gt;"",MIN(I20,(B15-B20)/7)*MIN(H14,(H12*0.9)),0)</f>
        <v>0</v>
      </c>
      <c r="F20" s="48">
        <f>E20/MIN(I20,(B15-B20)/7)</f>
        <v>0</v>
      </c>
      <c r="G20" s="11"/>
      <c r="H20" s="12"/>
      <c r="I20" s="49">
        <v>21</v>
      </c>
      <c r="J20" s="9"/>
      <c r="K20" s="9"/>
      <c r="L20" s="9"/>
      <c r="M20" s="9"/>
      <c r="N20" s="9"/>
      <c r="O20" s="9"/>
      <c r="P20" s="9"/>
      <c r="Q20" s="9"/>
      <c r="R20" s="9"/>
      <c r="S20" s="9"/>
      <c r="T20" s="9"/>
      <c r="U20" s="9"/>
      <c r="V20" s="9"/>
      <c r="W20" s="9"/>
      <c r="X20" s="9"/>
      <c r="Y20" s="9"/>
      <c r="Z20" s="9"/>
    </row>
    <row r="21" spans="1:26" x14ac:dyDescent="0.35">
      <c r="A21" s="10" t="s">
        <v>12</v>
      </c>
      <c r="B21" s="45">
        <f>D20+1</f>
        <v>273</v>
      </c>
      <c r="C21" s="45" t="str">
        <f>IF(B15&lt;B21,"",IF(B15&gt;D21,"Exceeds allowance",B15))</f>
        <v/>
      </c>
      <c r="D21" s="46">
        <f>B21+7*I21-1</f>
        <v>363</v>
      </c>
      <c r="E21" s="50"/>
      <c r="F21" s="12"/>
      <c r="G21" s="11"/>
      <c r="H21" s="12"/>
      <c r="I21" s="49">
        <v>13</v>
      </c>
      <c r="J21" s="9"/>
      <c r="K21" s="9"/>
      <c r="L21" s="9"/>
      <c r="M21" s="9"/>
      <c r="N21" s="9"/>
      <c r="O21" s="9"/>
      <c r="P21" s="9"/>
      <c r="Q21" s="9"/>
      <c r="R21" s="9"/>
      <c r="S21" s="9"/>
      <c r="T21" s="9"/>
      <c r="U21" s="9"/>
      <c r="V21" s="9"/>
      <c r="W21" s="9"/>
      <c r="X21" s="9"/>
      <c r="Y21" s="9"/>
      <c r="Z21" s="9"/>
    </row>
    <row r="22" spans="1:26" x14ac:dyDescent="0.35">
      <c r="A22" s="10" t="s">
        <v>3</v>
      </c>
      <c r="B22" s="78">
        <f>B15+1</f>
        <v>1</v>
      </c>
      <c r="C22" s="50"/>
      <c r="D22" s="51"/>
      <c r="E22" s="11"/>
      <c r="F22" s="12"/>
      <c r="G22" s="11"/>
      <c r="H22" s="12"/>
      <c r="I22" s="49"/>
      <c r="J22" s="9"/>
      <c r="K22" s="9"/>
      <c r="L22" s="9"/>
      <c r="M22" s="9"/>
      <c r="N22" s="9"/>
      <c r="O22" s="9"/>
      <c r="P22" s="9"/>
      <c r="Q22" s="9"/>
      <c r="R22" s="9"/>
      <c r="S22" s="9"/>
      <c r="T22" s="9"/>
      <c r="U22" s="9"/>
      <c r="V22" s="9"/>
      <c r="W22" s="9"/>
      <c r="X22" s="9"/>
      <c r="Y22" s="9"/>
      <c r="Z22" s="9"/>
    </row>
    <row r="23" spans="1:26" ht="15" thickBot="1" x14ac:dyDescent="0.4">
      <c r="A23" s="52"/>
      <c r="B23" s="53"/>
      <c r="C23" s="54"/>
      <c r="D23" s="55" t="s">
        <v>4</v>
      </c>
      <c r="E23" s="56">
        <f>SUM(E19:E21)</f>
        <v>0</v>
      </c>
      <c r="F23" s="57"/>
      <c r="G23" s="11"/>
      <c r="H23" s="12"/>
      <c r="I23" s="49"/>
      <c r="J23" s="9"/>
      <c r="K23" s="9"/>
      <c r="L23" s="9"/>
      <c r="M23" s="9"/>
      <c r="N23" s="9"/>
      <c r="O23" s="9"/>
      <c r="P23" s="9"/>
      <c r="Q23" s="9"/>
      <c r="R23" s="9"/>
      <c r="S23" s="9"/>
      <c r="T23" s="9"/>
      <c r="U23" s="9"/>
      <c r="V23" s="9"/>
      <c r="W23" s="9"/>
      <c r="X23" s="9"/>
      <c r="Y23" s="9"/>
      <c r="Z23" s="9"/>
    </row>
    <row r="24" spans="1:26" x14ac:dyDescent="0.35">
      <c r="A24" s="10"/>
      <c r="B24" s="58"/>
      <c r="C24" s="11"/>
      <c r="D24" s="11"/>
      <c r="E24" s="11"/>
      <c r="F24" s="11"/>
      <c r="G24" s="11"/>
      <c r="H24" s="12"/>
      <c r="I24" s="49"/>
      <c r="J24" s="9"/>
      <c r="K24" s="9"/>
      <c r="L24" s="9"/>
      <c r="M24" s="9"/>
      <c r="N24" s="9"/>
      <c r="O24" s="9"/>
      <c r="P24" s="9"/>
      <c r="Q24" s="9"/>
      <c r="R24" s="9"/>
      <c r="S24" s="9"/>
      <c r="T24" s="9"/>
      <c r="U24" s="9"/>
      <c r="V24" s="9"/>
      <c r="W24" s="9"/>
      <c r="X24" s="9"/>
      <c r="Y24" s="9"/>
      <c r="Z24" s="9"/>
    </row>
    <row r="25" spans="1:26" ht="15" thickBot="1" x14ac:dyDescent="0.4">
      <c r="A25" s="10"/>
      <c r="B25" s="11"/>
      <c r="C25" s="11"/>
      <c r="D25" s="11"/>
      <c r="E25" s="11"/>
      <c r="F25" s="11"/>
      <c r="G25" s="11"/>
      <c r="H25" s="12"/>
      <c r="I25" s="49"/>
      <c r="J25" s="9"/>
      <c r="K25" s="9"/>
      <c r="L25" s="9"/>
      <c r="M25" s="9"/>
      <c r="N25" s="9"/>
      <c r="O25" s="9"/>
      <c r="P25" s="9"/>
      <c r="Q25" s="9"/>
      <c r="R25" s="9"/>
      <c r="S25" s="9"/>
      <c r="T25" s="9"/>
      <c r="U25" s="9"/>
      <c r="V25" s="9"/>
      <c r="W25" s="9"/>
      <c r="X25" s="9"/>
      <c r="Y25" s="9"/>
      <c r="Z25" s="9"/>
    </row>
    <row r="26" spans="1:26" ht="18.5" x14ac:dyDescent="0.45">
      <c r="A26" s="38" t="s">
        <v>23</v>
      </c>
      <c r="B26" s="40"/>
      <c r="C26" s="40"/>
      <c r="D26" s="39"/>
      <c r="E26" s="40"/>
      <c r="F26" s="41"/>
      <c r="G26" s="11"/>
      <c r="H26" s="12"/>
      <c r="I26" s="49"/>
      <c r="J26" s="9"/>
      <c r="K26" s="9"/>
      <c r="L26" s="9"/>
      <c r="M26" s="9"/>
      <c r="N26" s="9"/>
      <c r="O26" s="9"/>
      <c r="P26" s="9"/>
      <c r="Q26" s="9"/>
      <c r="R26" s="9"/>
      <c r="S26" s="9"/>
      <c r="T26" s="9"/>
      <c r="U26" s="9"/>
      <c r="V26" s="9"/>
      <c r="W26" s="9"/>
      <c r="X26" s="9"/>
      <c r="Y26" s="9"/>
      <c r="Z26" s="9"/>
    </row>
    <row r="27" spans="1:26" ht="29.5" thickBot="1" x14ac:dyDescent="0.4">
      <c r="A27" s="10"/>
      <c r="B27" s="42" t="s">
        <v>1</v>
      </c>
      <c r="C27" s="42" t="s">
        <v>2</v>
      </c>
      <c r="D27" s="43" t="s">
        <v>17</v>
      </c>
      <c r="E27" s="43" t="s">
        <v>6</v>
      </c>
      <c r="F27" s="59" t="s">
        <v>5</v>
      </c>
      <c r="G27" s="11"/>
      <c r="H27" s="12"/>
      <c r="I27" s="49"/>
      <c r="J27" s="9"/>
      <c r="K27" s="9"/>
      <c r="L27" s="9"/>
      <c r="M27" s="9"/>
      <c r="N27" s="9"/>
      <c r="O27" s="9"/>
      <c r="P27" s="9"/>
      <c r="Q27" s="9"/>
      <c r="R27" s="9"/>
      <c r="S27" s="9"/>
      <c r="T27" s="9"/>
      <c r="U27" s="9"/>
      <c r="V27" s="9"/>
      <c r="W27" s="9"/>
      <c r="X27" s="9"/>
      <c r="Y27" s="9"/>
      <c r="Z27" s="9"/>
    </row>
    <row r="28" spans="1:26" x14ac:dyDescent="0.35">
      <c r="A28" s="10" t="s">
        <v>13</v>
      </c>
      <c r="B28" s="60">
        <f>B14</f>
        <v>0</v>
      </c>
      <c r="C28" s="61">
        <f>B28+(7*I28)-1</f>
        <v>41</v>
      </c>
      <c r="D28" s="62"/>
      <c r="E28" s="63">
        <f>I28*(H12*0.9)</f>
        <v>0</v>
      </c>
      <c r="F28" s="48">
        <f>E28/I28</f>
        <v>0</v>
      </c>
      <c r="G28" s="11"/>
      <c r="H28" s="12"/>
      <c r="I28" s="49">
        <v>6</v>
      </c>
      <c r="J28" s="9"/>
      <c r="K28" s="9"/>
      <c r="L28" s="9"/>
      <c r="M28" s="9"/>
      <c r="N28" s="9"/>
      <c r="O28" s="9"/>
      <c r="P28" s="9"/>
      <c r="Q28" s="9"/>
      <c r="R28" s="9"/>
      <c r="S28" s="9"/>
      <c r="T28" s="9"/>
      <c r="U28" s="9"/>
      <c r="V28" s="9"/>
      <c r="W28" s="9"/>
      <c r="X28" s="9"/>
      <c r="Y28" s="9"/>
      <c r="Z28" s="9"/>
    </row>
    <row r="29" spans="1:26" x14ac:dyDescent="0.35">
      <c r="A29" s="10" t="s">
        <v>14</v>
      </c>
      <c r="B29" s="45">
        <f>C28+1</f>
        <v>42</v>
      </c>
      <c r="C29" s="45">
        <f>B29+I29*7-1</f>
        <v>272</v>
      </c>
      <c r="D29" s="50"/>
      <c r="E29" s="47">
        <f>I29*MIN(H14,(H12*0.9))</f>
        <v>0</v>
      </c>
      <c r="F29" s="48">
        <f>E29/I29</f>
        <v>0</v>
      </c>
      <c r="G29" s="11"/>
      <c r="H29" s="12"/>
      <c r="I29" s="49">
        <v>33</v>
      </c>
      <c r="J29" s="9"/>
      <c r="K29" s="9"/>
      <c r="L29" s="9"/>
      <c r="M29" s="9"/>
      <c r="N29" s="9"/>
      <c r="O29" s="9"/>
      <c r="P29" s="9"/>
      <c r="Q29" s="9"/>
      <c r="R29" s="9"/>
      <c r="S29" s="9"/>
      <c r="T29" s="9"/>
      <c r="U29" s="9"/>
      <c r="V29" s="9"/>
      <c r="W29" s="9"/>
      <c r="X29" s="9"/>
      <c r="Y29" s="9"/>
      <c r="Z29" s="9"/>
    </row>
    <row r="30" spans="1:26" x14ac:dyDescent="0.35">
      <c r="A30" s="10" t="s">
        <v>15</v>
      </c>
      <c r="B30" s="45">
        <f>C29+1</f>
        <v>273</v>
      </c>
      <c r="C30" s="45">
        <f>B31-1</f>
        <v>0</v>
      </c>
      <c r="D30" s="45">
        <f>B30+7*I30-1</f>
        <v>363</v>
      </c>
      <c r="E30" s="50"/>
      <c r="F30" s="64"/>
      <c r="G30" s="11"/>
      <c r="H30" s="12"/>
      <c r="I30" s="49">
        <v>13</v>
      </c>
      <c r="J30" s="9"/>
      <c r="K30" s="9"/>
      <c r="L30" s="9"/>
      <c r="M30" s="9"/>
      <c r="N30" s="9"/>
      <c r="O30" s="9"/>
      <c r="P30" s="9"/>
      <c r="Q30" s="9"/>
      <c r="R30" s="9"/>
      <c r="S30" s="9"/>
      <c r="T30" s="9"/>
      <c r="U30" s="9"/>
      <c r="V30" s="9"/>
      <c r="W30" s="9"/>
      <c r="X30" s="9"/>
      <c r="Y30" s="9"/>
      <c r="Z30" s="9"/>
    </row>
    <row r="31" spans="1:26" x14ac:dyDescent="0.35">
      <c r="A31" s="10" t="s">
        <v>3</v>
      </c>
      <c r="B31" s="79">
        <f>B15+1</f>
        <v>1</v>
      </c>
      <c r="C31" s="50"/>
      <c r="D31" s="50"/>
      <c r="E31" s="50"/>
      <c r="F31" s="64"/>
      <c r="G31" s="11"/>
      <c r="H31" s="12"/>
      <c r="I31" s="49"/>
      <c r="J31" s="9"/>
      <c r="K31" s="9"/>
      <c r="L31" s="9"/>
      <c r="M31" s="9"/>
      <c r="N31" s="9"/>
      <c r="O31" s="9"/>
      <c r="P31" s="9"/>
      <c r="Q31" s="9"/>
      <c r="R31" s="9"/>
      <c r="S31" s="9"/>
      <c r="T31" s="9"/>
      <c r="U31" s="9"/>
      <c r="V31" s="9"/>
      <c r="W31" s="9"/>
      <c r="X31" s="9"/>
      <c r="Y31" s="9"/>
      <c r="Z31" s="9"/>
    </row>
    <row r="32" spans="1:26" ht="15" thickBot="1" x14ac:dyDescent="0.4">
      <c r="A32" s="52"/>
      <c r="B32" s="53"/>
      <c r="C32" s="54"/>
      <c r="D32" s="65" t="s">
        <v>4</v>
      </c>
      <c r="E32" s="66">
        <f>SUM(E29:E31)</f>
        <v>0</v>
      </c>
      <c r="F32" s="67"/>
      <c r="G32" s="11"/>
      <c r="H32" s="12"/>
      <c r="I32" s="49"/>
      <c r="J32" s="9"/>
      <c r="K32" s="9"/>
      <c r="L32" s="9"/>
      <c r="M32" s="9"/>
      <c r="N32" s="9"/>
      <c r="O32" s="9"/>
      <c r="P32" s="9"/>
      <c r="Q32" s="9"/>
      <c r="R32" s="9"/>
      <c r="S32" s="9"/>
      <c r="T32" s="9"/>
      <c r="U32" s="9"/>
      <c r="V32" s="9"/>
      <c r="W32" s="9"/>
      <c r="X32" s="9"/>
      <c r="Y32" s="9"/>
      <c r="Z32" s="9"/>
    </row>
    <row r="33" spans="1:26" ht="15" thickBot="1" x14ac:dyDescent="0.4">
      <c r="A33" s="10"/>
      <c r="B33" s="11"/>
      <c r="C33" s="11"/>
      <c r="D33" s="11"/>
      <c r="E33" s="11"/>
      <c r="F33" s="11"/>
      <c r="G33" s="11"/>
      <c r="H33" s="12"/>
      <c r="J33" s="9"/>
      <c r="K33" s="9"/>
      <c r="L33" s="9"/>
      <c r="M33" s="9"/>
      <c r="N33" s="9"/>
      <c r="O33" s="9"/>
      <c r="P33" s="9"/>
      <c r="Q33" s="9"/>
      <c r="R33" s="9"/>
      <c r="S33" s="9"/>
      <c r="T33" s="9"/>
      <c r="U33" s="9"/>
      <c r="V33" s="9"/>
      <c r="W33" s="9"/>
      <c r="X33" s="9"/>
      <c r="Y33" s="9"/>
      <c r="Z33" s="9"/>
    </row>
    <row r="34" spans="1:26" ht="15.5" x14ac:dyDescent="0.35">
      <c r="A34" s="68" t="s">
        <v>29</v>
      </c>
      <c r="B34" s="69"/>
      <c r="C34" s="69"/>
      <c r="D34" s="69"/>
      <c r="E34" s="69"/>
      <c r="F34" s="70"/>
      <c r="G34" s="11"/>
      <c r="H34" s="12"/>
      <c r="J34" s="9"/>
      <c r="K34" s="9"/>
      <c r="L34" s="9"/>
      <c r="M34" s="9"/>
      <c r="N34" s="9"/>
      <c r="O34" s="9"/>
      <c r="P34" s="9"/>
      <c r="Q34" s="9"/>
      <c r="R34" s="9"/>
      <c r="S34" s="9"/>
      <c r="T34" s="9"/>
      <c r="U34" s="9"/>
      <c r="V34" s="9"/>
      <c r="W34" s="9"/>
      <c r="X34" s="9"/>
      <c r="Y34" s="9"/>
      <c r="Z34" s="9"/>
    </row>
    <row r="35" spans="1:26" ht="16" thickBot="1" x14ac:dyDescent="0.4">
      <c r="A35" s="27"/>
      <c r="B35" s="71" t="s">
        <v>1</v>
      </c>
      <c r="C35" s="71" t="s">
        <v>2</v>
      </c>
      <c r="D35" s="33"/>
      <c r="E35" s="33"/>
      <c r="F35" s="72"/>
      <c r="G35" s="11"/>
      <c r="H35" s="12"/>
      <c r="J35" s="9"/>
      <c r="K35" s="9"/>
      <c r="L35" s="9"/>
      <c r="M35" s="9"/>
      <c r="N35" s="9"/>
      <c r="O35" s="9"/>
      <c r="P35" s="9"/>
      <c r="Q35" s="9"/>
      <c r="R35" s="9"/>
      <c r="S35" s="9"/>
      <c r="T35" s="9"/>
      <c r="U35" s="9"/>
      <c r="V35" s="9"/>
      <c r="W35" s="9"/>
      <c r="X35" s="9"/>
      <c r="Y35" s="9"/>
      <c r="Z35" s="9"/>
    </row>
    <row r="36" spans="1:26" ht="15.5" x14ac:dyDescent="0.35">
      <c r="A36" s="27" t="s">
        <v>0</v>
      </c>
      <c r="B36" s="73">
        <f>B14</f>
        <v>0</v>
      </c>
      <c r="C36" s="73">
        <f>B37-1</f>
        <v>0</v>
      </c>
      <c r="D36" s="28"/>
      <c r="E36" s="28"/>
      <c r="F36" s="74"/>
      <c r="G36" s="11"/>
      <c r="H36" s="12"/>
      <c r="J36" s="9"/>
      <c r="K36" s="9"/>
      <c r="L36" s="9"/>
      <c r="M36" s="9"/>
      <c r="N36" s="9"/>
      <c r="O36" s="9"/>
      <c r="P36" s="9"/>
      <c r="Q36" s="9"/>
      <c r="R36" s="9"/>
      <c r="S36" s="9"/>
      <c r="T36" s="9"/>
      <c r="U36" s="9"/>
      <c r="V36" s="9"/>
      <c r="W36" s="9"/>
      <c r="X36" s="9"/>
      <c r="Y36" s="9"/>
      <c r="Z36" s="9"/>
    </row>
    <row r="37" spans="1:26" ht="16" thickBot="1" x14ac:dyDescent="0.4">
      <c r="A37" s="32" t="s">
        <v>3</v>
      </c>
      <c r="B37" s="80">
        <f>B15+1</f>
        <v>1</v>
      </c>
      <c r="C37" s="75"/>
      <c r="D37" s="33"/>
      <c r="E37" s="33"/>
      <c r="F37" s="72"/>
      <c r="G37" s="11"/>
      <c r="H37" s="12"/>
      <c r="J37" s="9"/>
      <c r="K37" s="9"/>
      <c r="L37" s="9"/>
      <c r="M37" s="9"/>
      <c r="N37" s="9"/>
      <c r="O37" s="9"/>
      <c r="P37" s="9"/>
      <c r="Q37" s="9"/>
      <c r="R37" s="9"/>
      <c r="S37" s="9"/>
      <c r="T37" s="9"/>
      <c r="U37" s="9"/>
      <c r="V37" s="9"/>
      <c r="W37" s="9"/>
      <c r="X37" s="9"/>
      <c r="Y37" s="9"/>
      <c r="Z37" s="9"/>
    </row>
    <row r="38" spans="1:26" x14ac:dyDescent="0.35">
      <c r="A38" s="76"/>
      <c r="B38" s="77"/>
      <c r="C38" s="11"/>
      <c r="D38" s="11"/>
      <c r="E38" s="11"/>
      <c r="F38" s="11"/>
      <c r="G38" s="11"/>
      <c r="H38" s="12"/>
      <c r="J38" s="9"/>
      <c r="K38" s="9"/>
      <c r="L38" s="9"/>
      <c r="M38" s="9"/>
      <c r="N38" s="9"/>
      <c r="O38" s="9"/>
      <c r="P38" s="9"/>
      <c r="Q38" s="9"/>
      <c r="R38" s="9"/>
      <c r="S38" s="9"/>
      <c r="T38" s="9"/>
      <c r="U38" s="9"/>
      <c r="V38" s="9"/>
      <c r="W38" s="9"/>
      <c r="X38" s="9"/>
      <c r="Y38" s="9"/>
      <c r="Z38" s="9"/>
    </row>
    <row r="39" spans="1:26" x14ac:dyDescent="0.35">
      <c r="A39" s="13"/>
      <c r="B39" s="11"/>
      <c r="C39" s="11"/>
      <c r="D39" s="11"/>
      <c r="E39" s="11"/>
      <c r="F39" s="11"/>
      <c r="G39" s="11"/>
      <c r="H39" s="12"/>
      <c r="J39" s="9"/>
      <c r="K39" s="9"/>
      <c r="L39" s="9"/>
      <c r="M39" s="9"/>
      <c r="N39" s="9"/>
      <c r="O39" s="9"/>
      <c r="P39" s="9"/>
      <c r="Q39" s="9"/>
      <c r="R39" s="9"/>
      <c r="S39" s="9"/>
      <c r="T39" s="9"/>
      <c r="U39" s="9"/>
      <c r="V39" s="9"/>
      <c r="W39" s="9"/>
      <c r="X39" s="9"/>
      <c r="Y39" s="9"/>
      <c r="Z39" s="9"/>
    </row>
    <row r="40" spans="1:26" ht="18.5" x14ac:dyDescent="0.45">
      <c r="A40" s="81" t="s">
        <v>31</v>
      </c>
      <c r="B40" s="11"/>
      <c r="C40" s="11"/>
      <c r="D40" s="11"/>
      <c r="E40" s="11"/>
      <c r="F40" s="11"/>
      <c r="G40" s="11"/>
      <c r="H40" s="12"/>
      <c r="J40" s="9"/>
      <c r="K40" s="9"/>
      <c r="L40" s="9"/>
      <c r="M40" s="9"/>
      <c r="N40" s="9"/>
      <c r="O40" s="9"/>
      <c r="P40" s="9"/>
      <c r="Q40" s="9"/>
      <c r="R40" s="9"/>
      <c r="S40" s="9"/>
      <c r="T40" s="9"/>
      <c r="U40" s="9"/>
      <c r="V40" s="9"/>
      <c r="W40" s="9"/>
      <c r="X40" s="9"/>
      <c r="Y40" s="9"/>
      <c r="Z40" s="9"/>
    </row>
    <row r="41" spans="1:26" ht="18.5" x14ac:dyDescent="0.45">
      <c r="A41" s="81" t="s">
        <v>32</v>
      </c>
      <c r="B41" s="11"/>
      <c r="C41" s="11"/>
      <c r="D41" s="11"/>
      <c r="E41" s="11"/>
      <c r="F41" s="11"/>
      <c r="G41" s="11"/>
      <c r="H41" s="12"/>
      <c r="J41" s="9"/>
      <c r="K41" s="9"/>
      <c r="L41" s="9"/>
      <c r="M41" s="9"/>
      <c r="N41" s="9"/>
      <c r="O41" s="9"/>
      <c r="P41" s="9"/>
      <c r="Q41" s="9"/>
      <c r="R41" s="9"/>
      <c r="S41" s="9"/>
      <c r="T41" s="9"/>
      <c r="U41" s="9"/>
      <c r="V41" s="9"/>
      <c r="W41" s="9"/>
      <c r="X41" s="9"/>
      <c r="Y41" s="9"/>
      <c r="Z41" s="9"/>
    </row>
    <row r="42" spans="1:26" ht="15" thickBot="1" x14ac:dyDescent="0.4">
      <c r="A42" s="52"/>
      <c r="B42" s="82"/>
      <c r="C42" s="82"/>
      <c r="D42" s="82"/>
      <c r="E42" s="82"/>
      <c r="F42" s="82"/>
      <c r="G42" s="82"/>
      <c r="H42" s="83"/>
      <c r="J42" s="9"/>
      <c r="K42" s="9"/>
      <c r="L42" s="9"/>
      <c r="M42" s="9"/>
      <c r="N42" s="9"/>
      <c r="O42" s="9"/>
      <c r="P42" s="9"/>
      <c r="Q42" s="9"/>
      <c r="R42" s="9"/>
      <c r="S42" s="9"/>
      <c r="T42" s="9"/>
      <c r="U42" s="9"/>
      <c r="V42" s="9"/>
      <c r="W42" s="9"/>
      <c r="X42" s="9"/>
      <c r="Y42" s="9"/>
      <c r="Z42" s="9"/>
    </row>
    <row r="43" spans="1:26" x14ac:dyDescent="0.35">
      <c r="A43" s="9"/>
      <c r="B43" s="9"/>
      <c r="C43" s="9"/>
      <c r="D43" s="9"/>
      <c r="E43" s="9"/>
      <c r="F43" s="9"/>
      <c r="G43" s="9"/>
      <c r="H43" s="9"/>
      <c r="J43" s="9"/>
      <c r="K43" s="9"/>
      <c r="L43" s="9"/>
      <c r="M43" s="9"/>
      <c r="N43" s="9"/>
      <c r="O43" s="9"/>
      <c r="P43" s="9"/>
      <c r="Q43" s="9"/>
      <c r="R43" s="9"/>
      <c r="S43" s="9"/>
      <c r="T43" s="9"/>
      <c r="U43" s="9"/>
      <c r="V43" s="9"/>
      <c r="W43" s="9"/>
      <c r="X43" s="9"/>
      <c r="Y43" s="9"/>
      <c r="Z43" s="9"/>
    </row>
    <row r="44" spans="1:26" x14ac:dyDescent="0.35">
      <c r="A44" s="9"/>
      <c r="B44" s="9"/>
      <c r="C44" s="9"/>
      <c r="D44" s="9"/>
      <c r="E44" s="9"/>
      <c r="F44" s="9"/>
      <c r="G44" s="9"/>
      <c r="H44" s="9"/>
      <c r="J44" s="9"/>
      <c r="K44" s="9"/>
      <c r="L44" s="9"/>
      <c r="M44" s="9"/>
      <c r="N44" s="9"/>
      <c r="O44" s="9"/>
      <c r="P44" s="9"/>
      <c r="Q44" s="9"/>
      <c r="R44" s="9"/>
      <c r="S44" s="9"/>
      <c r="T44" s="9"/>
      <c r="U44" s="9"/>
      <c r="V44" s="9"/>
      <c r="W44" s="9"/>
      <c r="X44" s="9"/>
      <c r="Y44" s="9"/>
      <c r="Z44" s="9"/>
    </row>
    <row r="45" spans="1:26" x14ac:dyDescent="0.35">
      <c r="A45" s="9"/>
      <c r="B45" s="9"/>
      <c r="C45" s="9"/>
      <c r="D45" s="9"/>
      <c r="E45" s="9"/>
      <c r="F45" s="9"/>
      <c r="G45" s="9"/>
      <c r="H45" s="9"/>
      <c r="J45" s="9"/>
      <c r="K45" s="9"/>
      <c r="L45" s="9"/>
      <c r="M45" s="9"/>
      <c r="N45" s="9"/>
      <c r="O45" s="9"/>
      <c r="P45" s="9"/>
      <c r="Q45" s="9"/>
      <c r="R45" s="9"/>
      <c r="S45" s="9"/>
      <c r="T45" s="9"/>
      <c r="U45" s="9"/>
      <c r="V45" s="9"/>
      <c r="W45" s="9"/>
      <c r="X45" s="9"/>
      <c r="Y45" s="9"/>
      <c r="Z45" s="9"/>
    </row>
    <row r="46" spans="1:26" x14ac:dyDescent="0.35">
      <c r="A46" s="9"/>
      <c r="B46" s="9"/>
      <c r="C46" s="9"/>
      <c r="D46" s="9"/>
      <c r="E46" s="9"/>
      <c r="F46" s="9"/>
      <c r="G46" s="9"/>
      <c r="H46" s="9"/>
    </row>
  </sheetData>
  <sheetProtection selectLockedCells="1"/>
  <protectedRanges>
    <protectedRange sqref="B10:B15" name="Salary and Dates Data"/>
  </protectedRanges>
  <mergeCells count="2">
    <mergeCell ref="A8:B8"/>
    <mergeCell ref="E8:H8"/>
  </mergeCells>
  <conditionalFormatting sqref="B15">
    <cfRule type="expression" dxfId="2" priority="1">
      <formula>WEEKDAY($B$15,2)&gt;5</formula>
    </cfRule>
  </conditionalFormatting>
  <conditionalFormatting sqref="C21">
    <cfRule type="expression" dxfId="1" priority="4">
      <formula>AND(C21&lt;&gt;"",C21&gt;D21)</formula>
    </cfRule>
  </conditionalFormatting>
  <conditionalFormatting sqref="C30">
    <cfRule type="expression" dxfId="0" priority="2">
      <formula>C30&gt;=D30</formula>
    </cfRule>
  </conditionalFormatting>
  <pageMargins left="0.70866141732283472" right="0"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 Maternity Calculator</vt:lpstr>
    </vt:vector>
  </TitlesOfParts>
  <Company>Imperial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astagg</dc:creator>
  <cp:lastModifiedBy>Sher, Iram N</cp:lastModifiedBy>
  <cp:lastPrinted>2016-07-06T15:14:04Z</cp:lastPrinted>
  <dcterms:created xsi:type="dcterms:W3CDTF">2012-10-23T11:00:21Z</dcterms:created>
  <dcterms:modified xsi:type="dcterms:W3CDTF">2024-04-08T08:36:35Z</dcterms:modified>
</cp:coreProperties>
</file>