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emichael_ic_ac_uk1/Documents/Documents/Reward Work/GPG and EPG/2024 Webpage wording/"/>
    </mc:Choice>
  </mc:AlternateContent>
  <xr:revisionPtr revIDLastSave="93" documentId="13_ncr:1_{764D0BBF-D28E-49AE-9617-AB9EA84D893F}" xr6:coauthVersionLast="47" xr6:coauthVersionMax="47" xr10:uidLastSave="{C1222EB6-895E-45E0-A122-A4E33719DE8A}"/>
  <bookViews>
    <workbookView xWindow="-110" yWindow="-110" windowWidth="19420" windowHeight="10420" xr2:uid="{00000000-000D-0000-FFFF-FFFF00000000}"/>
  </bookViews>
  <sheets>
    <sheet name="EPG Summary find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4" i="1" l="1"/>
  <c r="BF34" i="1"/>
  <c r="BF33" i="1"/>
  <c r="BF22" i="1"/>
  <c r="BF16" i="1"/>
  <c r="BF15" i="1"/>
  <c r="BE49" i="1"/>
  <c r="BD49" i="1"/>
  <c r="BE38" i="1"/>
  <c r="BD38" i="1"/>
  <c r="BE27" i="1"/>
  <c r="BD27" i="1"/>
  <c r="BE9" i="1"/>
  <c r="BF9" i="1"/>
  <c r="BD9" i="1"/>
  <c r="BG8" i="1"/>
  <c r="BJ8" i="1" s="1"/>
  <c r="BG7" i="1"/>
  <c r="BJ7" i="1" s="1"/>
  <c r="BG6" i="1"/>
  <c r="BJ6" i="1" s="1"/>
  <c r="BG5" i="1"/>
  <c r="BJ5" i="1" s="1"/>
  <c r="AX9" i="1"/>
  <c r="BA9" i="1" s="1"/>
  <c r="AX8" i="1"/>
  <c r="BA8" i="1" s="1"/>
  <c r="AX7" i="1"/>
  <c r="BA7" i="1" s="1"/>
  <c r="AX6" i="1"/>
  <c r="BA6" i="1" s="1"/>
  <c r="AX5" i="1"/>
  <c r="BA5" i="1" s="1"/>
  <c r="AO45" i="1"/>
  <c r="BG9" i="1" l="1"/>
  <c r="BJ9" i="1" s="1"/>
  <c r="BH5" i="1"/>
  <c r="BH6" i="1"/>
  <c r="BH7" i="1"/>
  <c r="BH8" i="1"/>
  <c r="BI5" i="1"/>
  <c r="BI6" i="1"/>
  <c r="BI7" i="1"/>
  <c r="BI8" i="1"/>
  <c r="AY5" i="1"/>
  <c r="AY6" i="1"/>
  <c r="AY7" i="1"/>
  <c r="AY8" i="1"/>
  <c r="AY9" i="1"/>
  <c r="AZ5" i="1"/>
  <c r="AZ6" i="1"/>
  <c r="AZ7" i="1"/>
  <c r="AZ8" i="1"/>
  <c r="AZ9" i="1"/>
  <c r="AO44" i="1"/>
  <c r="AL38" i="1"/>
  <c r="AO34" i="1"/>
  <c r="AN34" i="1"/>
  <c r="AO33" i="1"/>
  <c r="AL27" i="1"/>
  <c r="AO23" i="1"/>
  <c r="AN23" i="1"/>
  <c r="AO22" i="1"/>
  <c r="AH22" i="1"/>
  <c r="BI9" i="1" l="1"/>
  <c r="BH9" i="1"/>
  <c r="AO8" i="1"/>
  <c r="AO7" i="1"/>
  <c r="AO6" i="1"/>
  <c r="AO5" i="1"/>
  <c r="AQ5" i="1" l="1"/>
  <c r="AR5" i="1"/>
  <c r="AP5" i="1"/>
  <c r="AP6" i="1"/>
  <c r="AQ6" i="1"/>
  <c r="AR6" i="1"/>
  <c r="AP7" i="1"/>
  <c r="AQ7" i="1"/>
  <c r="AR7" i="1"/>
  <c r="AP8" i="1"/>
  <c r="AR8" i="1"/>
  <c r="AQ8" i="1"/>
  <c r="AM49" i="1"/>
  <c r="AL49" i="1"/>
  <c r="AN45" i="1"/>
  <c r="AN44" i="1"/>
  <c r="AM38" i="1"/>
  <c r="AN33" i="1"/>
  <c r="AM27" i="1"/>
  <c r="AN22" i="1"/>
  <c r="AN16" i="1"/>
  <c r="AN15" i="1"/>
  <c r="AN9" i="1"/>
  <c r="AM9" i="1"/>
  <c r="AL9" i="1"/>
  <c r="AO9" i="1" l="1"/>
  <c r="AR9" i="1" s="1"/>
  <c r="AP9" i="1"/>
  <c r="AE44" i="1"/>
  <c r="AD38" i="1"/>
  <c r="AC38" i="1"/>
  <c r="AD27" i="1"/>
  <c r="AC27" i="1"/>
  <c r="AC9" i="1"/>
  <c r="AF9" i="1" s="1"/>
  <c r="AE45" i="1"/>
  <c r="AE33" i="1"/>
  <c r="AE22" i="1"/>
  <c r="AE16" i="1"/>
  <c r="AE15" i="1"/>
  <c r="AF6" i="1"/>
  <c r="AF7" i="1"/>
  <c r="AF8" i="1"/>
  <c r="AF5" i="1"/>
  <c r="AD49" i="1"/>
  <c r="AC49" i="1"/>
  <c r="AE9" i="1"/>
  <c r="AD9" i="1"/>
  <c r="C9" i="1"/>
  <c r="D9" i="1"/>
  <c r="B9" i="1"/>
  <c r="E6" i="1"/>
  <c r="E7" i="1"/>
  <c r="E8" i="1"/>
  <c r="E5" i="1"/>
  <c r="AQ9" i="1" l="1"/>
  <c r="E9" i="1"/>
  <c r="W6" i="1"/>
  <c r="W7" i="1"/>
  <c r="W8" i="1"/>
  <c r="W5" i="1"/>
  <c r="U9" i="1"/>
  <c r="V9" i="1"/>
  <c r="T9" i="1"/>
  <c r="W9" i="1" l="1"/>
  <c r="D44" i="1"/>
  <c r="U49" i="1" l="1"/>
  <c r="T49" i="1"/>
  <c r="U38" i="1"/>
  <c r="T38" i="1"/>
  <c r="U27" i="1"/>
  <c r="T27" i="1"/>
  <c r="N6" i="1" l="1"/>
  <c r="N7" i="1"/>
  <c r="N8" i="1"/>
  <c r="N5" i="1"/>
  <c r="L9" i="1"/>
  <c r="M9" i="1"/>
  <c r="K9" i="1"/>
  <c r="N9" i="1" l="1"/>
</calcChain>
</file>

<file path=xl/sharedStrings.xml><?xml version="1.0" encoding="utf-8"?>
<sst xmlns="http://schemas.openxmlformats.org/spreadsheetml/2006/main" count="367" uniqueCount="36">
  <si>
    <t>Diff £</t>
  </si>
  <si>
    <t>Diff %</t>
  </si>
  <si>
    <t>Mean</t>
  </si>
  <si>
    <t>Median</t>
  </si>
  <si>
    <t>Quartiles</t>
  </si>
  <si>
    <t>2019 - Quartiles</t>
  </si>
  <si>
    <t>Count of Cohort</t>
  </si>
  <si>
    <t>% Split</t>
  </si>
  <si>
    <t>Total</t>
  </si>
  <si>
    <t>Lower Quartile</t>
  </si>
  <si>
    <t>Lower-middle Quartile</t>
  </si>
  <si>
    <t>Upper-middle Quartile</t>
  </si>
  <si>
    <t>Upper Quartile</t>
  </si>
  <si>
    <t>Grand Total</t>
  </si>
  <si>
    <t>Hourly Rate</t>
  </si>
  <si>
    <t>Total hourly rate: Including CEA</t>
  </si>
  <si>
    <t>Bonus: Including CEA</t>
  </si>
  <si>
    <t>Number receiving bonus</t>
  </si>
  <si>
    <t>Number in cohort</t>
  </si>
  <si>
    <t>% bonus recipients</t>
  </si>
  <si>
    <t>Bonus: Excluding CEA</t>
  </si>
  <si>
    <t>Bonus: CEA only</t>
  </si>
  <si>
    <t>Number of clinical cohort</t>
  </si>
  <si>
    <t>% bonus clinical recipients</t>
  </si>
  <si>
    <t>2020 - Quartiles</t>
  </si>
  <si>
    <t>Unknown</t>
  </si>
  <si>
    <t>BME</t>
  </si>
  <si>
    <t>White</t>
  </si>
  <si>
    <t>2018 - Quartiles</t>
  </si>
  <si>
    <t>2021 - Quartiles</t>
  </si>
  <si>
    <t>2022 - Quartiles</t>
  </si>
  <si>
    <t>Bonus: CEA only (Medical cohort only)</t>
  </si>
  <si>
    <t>2023 - Quartiles</t>
  </si>
  <si>
    <t>BAME</t>
  </si>
  <si>
    <t>Bonus</t>
  </si>
  <si>
    <t>2024 - Quartiles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</si>
</sst>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5" fillId="0" borderId="0" xfId="0" applyFont="1"/>
    <xf numFmtId="164" fontId="5" fillId="4" borderId="0" xfId="2" applyNumberFormat="1" applyFont="1" applyFill="1"/>
    <xf numFmtId="0" fontId="5" fillId="5" borderId="0" xfId="0" applyFont="1" applyFill="1"/>
    <xf numFmtId="164" fontId="5" fillId="5" borderId="0" xfId="2" applyNumberFormat="1" applyFont="1" applyFill="1"/>
    <xf numFmtId="164" fontId="5" fillId="0" borderId="0" xfId="2" applyNumberFormat="1" applyFont="1"/>
    <xf numFmtId="2" fontId="5" fillId="0" borderId="0" xfId="0" applyNumberFormat="1" applyFont="1"/>
    <xf numFmtId="1" fontId="5" fillId="0" borderId="0" xfId="1" applyNumberFormat="1" applyFont="1"/>
    <xf numFmtId="164" fontId="5" fillId="5" borderId="0" xfId="0" applyNumberFormat="1" applyFont="1" applyFill="1"/>
    <xf numFmtId="0" fontId="4" fillId="0" borderId="0" xfId="0" applyFont="1" applyAlignment="1">
      <alignment horizontal="center" wrapText="1"/>
    </xf>
    <xf numFmtId="164" fontId="5" fillId="0" borderId="0" xfId="2" applyNumberFormat="1" applyFont="1" applyFill="1"/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2" fontId="5" fillId="0" borderId="0" xfId="1" applyNumberFormat="1" applyFont="1"/>
    <xf numFmtId="0" fontId="6" fillId="0" borderId="0" xfId="0" applyFont="1"/>
    <xf numFmtId="164" fontId="5" fillId="0" borderId="0" xfId="0" applyNumberFormat="1" applyFont="1"/>
    <xf numFmtId="165" fontId="5" fillId="0" borderId="0" xfId="0" applyNumberFormat="1" applyFont="1"/>
    <xf numFmtId="9" fontId="5" fillId="0" borderId="0" xfId="2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6" borderId="0" xfId="0" applyFont="1" applyFill="1"/>
    <xf numFmtId="1" fontId="5" fillId="0" borderId="0" xfId="0" applyNumberFormat="1" applyFont="1"/>
    <xf numFmtId="164" fontId="5" fillId="7" borderId="0" xfId="2" applyNumberFormat="1" applyFont="1" applyFill="1"/>
    <xf numFmtId="43" fontId="5" fillId="0" borderId="0" xfId="3" applyFont="1"/>
    <xf numFmtId="166" fontId="5" fillId="0" borderId="0" xfId="3" applyNumberFormat="1" applyFont="1"/>
    <xf numFmtId="1" fontId="5" fillId="0" borderId="0" xfId="3" applyNumberFormat="1" applyFont="1"/>
    <xf numFmtId="0" fontId="4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BJ49"/>
  <sheetViews>
    <sheetView tabSelected="1" topLeftCell="AU36" zoomScale="90" zoomScaleNormal="90" workbookViewId="0">
      <selection activeCell="BE54" sqref="BE54"/>
    </sheetView>
  </sheetViews>
  <sheetFormatPr defaultColWidth="8.81640625" defaultRowHeight="14" x14ac:dyDescent="0.3"/>
  <cols>
    <col min="1" max="1" width="24.36328125" style="3" bestFit="1" customWidth="1"/>
    <col min="2" max="4" width="9.453125" style="3" bestFit="1" customWidth="1"/>
    <col min="5" max="8" width="8.81640625" style="3"/>
    <col min="9" max="9" width="4" style="3" customWidth="1"/>
    <col min="10" max="10" width="25.1796875" style="3" customWidth="1"/>
    <col min="11" max="11" width="9.81640625" style="3" bestFit="1" customWidth="1"/>
    <col min="12" max="12" width="9.81640625" style="3" customWidth="1"/>
    <col min="13" max="13" width="14.1796875" style="3" bestFit="1" customWidth="1"/>
    <col min="14" max="17" width="8.81640625" style="3"/>
    <col min="18" max="18" width="3" style="3" customWidth="1"/>
    <col min="19" max="19" width="25.1796875" style="3" customWidth="1"/>
    <col min="20" max="20" width="12.1796875" style="3" bestFit="1" customWidth="1"/>
    <col min="21" max="21" width="9.81640625" style="3" customWidth="1"/>
    <col min="22" max="22" width="14.1796875" style="3" bestFit="1" customWidth="1"/>
    <col min="23" max="27" width="8.81640625" style="3"/>
    <col min="28" max="28" width="23.81640625" style="3" bestFit="1" customWidth="1"/>
    <col min="29" max="29" width="13.54296875" style="3" customWidth="1"/>
    <col min="30" max="30" width="11.54296875" style="3" customWidth="1"/>
    <col min="31" max="31" width="14.1796875" style="3" customWidth="1"/>
    <col min="32" max="36" width="8.81640625" style="3"/>
    <col min="37" max="37" width="23.81640625" style="3" bestFit="1" customWidth="1"/>
    <col min="38" max="38" width="13.54296875" style="3" customWidth="1"/>
    <col min="39" max="39" width="11.54296875" style="3" customWidth="1"/>
    <col min="40" max="40" width="14.1796875" style="3" customWidth="1"/>
    <col min="41" max="45" width="8.81640625" style="3"/>
    <col min="46" max="46" width="23.81640625" style="3" bestFit="1" customWidth="1"/>
    <col min="47" max="47" width="13.54296875" style="3" customWidth="1"/>
    <col min="48" max="48" width="11.54296875" style="3" customWidth="1"/>
    <col min="49" max="49" width="14.1796875" style="3" customWidth="1"/>
    <col min="50" max="54" width="8.81640625" style="3"/>
    <col min="55" max="55" width="23.81640625" style="3" bestFit="1" customWidth="1"/>
    <col min="56" max="56" width="13.54296875" style="3" customWidth="1"/>
    <col min="57" max="57" width="11.54296875" style="3" customWidth="1"/>
    <col min="58" max="58" width="14.1796875" style="3" customWidth="1"/>
    <col min="59" max="16384" width="8.81640625" style="3"/>
  </cols>
  <sheetData>
    <row r="1" spans="1:62" ht="18" x14ac:dyDescent="0.4">
      <c r="A1" s="1" t="s">
        <v>4</v>
      </c>
      <c r="B1" s="2"/>
      <c r="C1" s="2"/>
      <c r="D1" s="2"/>
      <c r="E1" s="2"/>
      <c r="F1" s="2"/>
      <c r="G1" s="2"/>
      <c r="H1" s="2"/>
      <c r="I1" s="21"/>
      <c r="J1" s="1"/>
      <c r="K1" s="2"/>
      <c r="L1" s="2"/>
      <c r="M1" s="2"/>
      <c r="N1" s="2"/>
      <c r="O1" s="2"/>
      <c r="P1" s="2"/>
      <c r="Q1" s="2"/>
      <c r="S1" s="2"/>
      <c r="T1" s="2"/>
      <c r="U1" s="2"/>
      <c r="V1" s="2"/>
      <c r="W1" s="2"/>
      <c r="X1" s="2"/>
      <c r="Y1" s="2"/>
      <c r="Z1" s="2"/>
      <c r="AB1" s="2"/>
      <c r="AC1" s="2"/>
      <c r="AD1" s="2"/>
      <c r="AE1" s="2"/>
      <c r="AF1" s="2"/>
      <c r="AG1" s="2"/>
      <c r="AH1" s="2"/>
      <c r="AI1" s="2"/>
      <c r="AK1" s="2"/>
      <c r="AL1" s="2"/>
      <c r="AM1" s="2"/>
      <c r="AN1" s="2"/>
      <c r="AO1" s="2"/>
      <c r="AP1" s="2"/>
      <c r="AQ1" s="2"/>
      <c r="AR1" s="2"/>
      <c r="AT1" s="2"/>
      <c r="AU1" s="2"/>
      <c r="AV1" s="2"/>
      <c r="AW1" s="2"/>
      <c r="AX1" s="2"/>
      <c r="AY1" s="2"/>
      <c r="AZ1" s="2"/>
      <c r="BA1" s="2"/>
      <c r="BC1" s="2"/>
      <c r="BD1" s="2"/>
      <c r="BE1" s="2"/>
      <c r="BF1" s="2"/>
      <c r="BG1" s="2"/>
      <c r="BH1" s="2"/>
      <c r="BI1" s="2"/>
      <c r="BJ1" s="2"/>
    </row>
    <row r="2" spans="1:62" x14ac:dyDescent="0.3">
      <c r="A2" s="29" t="s">
        <v>28</v>
      </c>
      <c r="B2" s="29"/>
      <c r="C2" s="29"/>
      <c r="D2" s="29"/>
      <c r="E2" s="29"/>
      <c r="F2" s="29"/>
      <c r="G2" s="29"/>
      <c r="H2" s="29"/>
      <c r="I2" s="13"/>
      <c r="J2" s="29" t="s">
        <v>5</v>
      </c>
      <c r="K2" s="29"/>
      <c r="L2" s="29"/>
      <c r="M2" s="29"/>
      <c r="N2" s="29"/>
      <c r="O2" s="29"/>
      <c r="P2" s="29"/>
      <c r="Q2" s="29"/>
      <c r="S2" s="29" t="s">
        <v>24</v>
      </c>
      <c r="T2" s="29"/>
      <c r="U2" s="29"/>
      <c r="V2" s="29"/>
      <c r="W2" s="29"/>
      <c r="X2" s="29"/>
      <c r="Y2" s="29"/>
      <c r="Z2" s="29"/>
      <c r="AB2" s="29" t="s">
        <v>29</v>
      </c>
      <c r="AC2" s="29"/>
      <c r="AD2" s="29"/>
      <c r="AE2" s="29"/>
      <c r="AF2" s="29"/>
      <c r="AG2" s="29"/>
      <c r="AH2" s="29"/>
      <c r="AI2" s="29"/>
      <c r="AK2" s="29" t="s">
        <v>30</v>
      </c>
      <c r="AL2" s="29"/>
      <c r="AM2" s="29"/>
      <c r="AN2" s="29"/>
      <c r="AO2" s="29"/>
      <c r="AP2" s="29"/>
      <c r="AQ2" s="29"/>
      <c r="AR2" s="29"/>
      <c r="AT2" s="29" t="s">
        <v>32</v>
      </c>
      <c r="AU2" s="29"/>
      <c r="AV2" s="29"/>
      <c r="AW2" s="29"/>
      <c r="AX2" s="29"/>
      <c r="AY2" s="29"/>
      <c r="AZ2" s="29"/>
      <c r="BA2" s="29"/>
      <c r="BC2" s="29" t="s">
        <v>35</v>
      </c>
      <c r="BD2" s="29"/>
      <c r="BE2" s="29"/>
      <c r="BF2" s="29"/>
      <c r="BG2" s="29"/>
      <c r="BH2" s="29"/>
      <c r="BI2" s="29"/>
      <c r="BJ2" s="29"/>
    </row>
    <row r="3" spans="1:62" ht="15" customHeight="1" x14ac:dyDescent="0.3">
      <c r="B3" s="32" t="s">
        <v>6</v>
      </c>
      <c r="C3" s="32"/>
      <c r="D3" s="32"/>
      <c r="E3" s="32"/>
      <c r="F3" s="33" t="s">
        <v>7</v>
      </c>
      <c r="G3" s="33"/>
      <c r="H3" s="33"/>
      <c r="I3" s="22"/>
      <c r="K3" s="32" t="s">
        <v>6</v>
      </c>
      <c r="L3" s="32"/>
      <c r="M3" s="32"/>
      <c r="N3" s="32"/>
      <c r="O3" s="33" t="s">
        <v>7</v>
      </c>
      <c r="P3" s="33"/>
      <c r="Q3" s="33"/>
      <c r="T3" s="32" t="s">
        <v>6</v>
      </c>
      <c r="U3" s="32"/>
      <c r="V3" s="32"/>
      <c r="W3" s="32"/>
      <c r="X3" s="33" t="s">
        <v>7</v>
      </c>
      <c r="Y3" s="33"/>
      <c r="Z3" s="33"/>
      <c r="AC3" s="32" t="s">
        <v>6</v>
      </c>
      <c r="AD3" s="32"/>
      <c r="AE3" s="32"/>
      <c r="AF3" s="32"/>
      <c r="AG3" s="33" t="s">
        <v>7</v>
      </c>
      <c r="AH3" s="33"/>
      <c r="AI3" s="33"/>
      <c r="AL3" s="32" t="s">
        <v>6</v>
      </c>
      <c r="AM3" s="32"/>
      <c r="AN3" s="32"/>
      <c r="AO3" s="32"/>
      <c r="AP3" s="33" t="s">
        <v>7</v>
      </c>
      <c r="AQ3" s="33"/>
      <c r="AR3" s="33"/>
      <c r="AU3" s="32" t="s">
        <v>6</v>
      </c>
      <c r="AV3" s="32"/>
      <c r="AW3" s="32"/>
      <c r="AX3" s="32"/>
      <c r="AY3" s="33" t="s">
        <v>7</v>
      </c>
      <c r="AZ3" s="33"/>
      <c r="BA3" s="33"/>
      <c r="BD3" s="32" t="s">
        <v>6</v>
      </c>
      <c r="BE3" s="32"/>
      <c r="BF3" s="32"/>
      <c r="BG3" s="32"/>
      <c r="BH3" s="33" t="s">
        <v>7</v>
      </c>
      <c r="BI3" s="33"/>
      <c r="BJ3" s="33"/>
    </row>
    <row r="4" spans="1:62" x14ac:dyDescent="0.3">
      <c r="B4" s="3" t="s">
        <v>26</v>
      </c>
      <c r="C4" s="3" t="s">
        <v>25</v>
      </c>
      <c r="D4" s="3" t="s">
        <v>27</v>
      </c>
      <c r="E4" s="3" t="s">
        <v>8</v>
      </c>
      <c r="F4" s="4" t="s">
        <v>26</v>
      </c>
      <c r="G4" s="4" t="s">
        <v>25</v>
      </c>
      <c r="H4" s="4" t="s">
        <v>27</v>
      </c>
      <c r="I4" s="12"/>
      <c r="K4" s="3" t="s">
        <v>26</v>
      </c>
      <c r="L4" s="3" t="s">
        <v>25</v>
      </c>
      <c r="M4" s="3" t="s">
        <v>27</v>
      </c>
      <c r="N4" s="3" t="s">
        <v>8</v>
      </c>
      <c r="O4" s="4" t="s">
        <v>26</v>
      </c>
      <c r="P4" s="4" t="s">
        <v>25</v>
      </c>
      <c r="Q4" s="4" t="s">
        <v>27</v>
      </c>
      <c r="T4" s="3" t="s">
        <v>26</v>
      </c>
      <c r="U4" s="3" t="s">
        <v>25</v>
      </c>
      <c r="V4" s="3" t="s">
        <v>27</v>
      </c>
      <c r="W4" s="3" t="s">
        <v>8</v>
      </c>
      <c r="X4" s="4" t="s">
        <v>26</v>
      </c>
      <c r="Y4" s="4" t="s">
        <v>25</v>
      </c>
      <c r="Z4" s="4" t="s">
        <v>27</v>
      </c>
      <c r="AC4" s="3" t="s">
        <v>26</v>
      </c>
      <c r="AD4" s="3" t="s">
        <v>25</v>
      </c>
      <c r="AE4" s="3" t="s">
        <v>27</v>
      </c>
      <c r="AF4" s="3" t="s">
        <v>8</v>
      </c>
      <c r="AG4" s="4" t="s">
        <v>26</v>
      </c>
      <c r="AH4" s="4" t="s">
        <v>25</v>
      </c>
      <c r="AI4" s="4" t="s">
        <v>27</v>
      </c>
      <c r="AL4" s="3" t="s">
        <v>26</v>
      </c>
      <c r="AM4" s="3" t="s">
        <v>25</v>
      </c>
      <c r="AN4" s="3" t="s">
        <v>27</v>
      </c>
      <c r="AO4" s="3" t="s">
        <v>8</v>
      </c>
      <c r="AP4" s="4" t="s">
        <v>26</v>
      </c>
      <c r="AQ4" s="4" t="s">
        <v>25</v>
      </c>
      <c r="AR4" s="4" t="s">
        <v>27</v>
      </c>
      <c r="AU4" s="3" t="s">
        <v>33</v>
      </c>
      <c r="AV4" s="3" t="s">
        <v>25</v>
      </c>
      <c r="AW4" s="3" t="s">
        <v>27</v>
      </c>
      <c r="AX4" s="3" t="s">
        <v>8</v>
      </c>
      <c r="AY4" s="4" t="s">
        <v>33</v>
      </c>
      <c r="AZ4" s="4" t="s">
        <v>25</v>
      </c>
      <c r="BA4" s="4" t="s">
        <v>27</v>
      </c>
      <c r="BD4" s="3" t="s">
        <v>33</v>
      </c>
      <c r="BE4" s="3" t="s">
        <v>25</v>
      </c>
      <c r="BF4" s="3" t="s">
        <v>27</v>
      </c>
      <c r="BG4" s="3" t="s">
        <v>8</v>
      </c>
      <c r="BH4" s="4" t="s">
        <v>33</v>
      </c>
      <c r="BI4" s="4" t="s">
        <v>25</v>
      </c>
      <c r="BJ4" s="4" t="s">
        <v>27</v>
      </c>
    </row>
    <row r="5" spans="1:62" x14ac:dyDescent="0.3">
      <c r="A5" s="3" t="s">
        <v>9</v>
      </c>
      <c r="B5" s="3">
        <v>697</v>
      </c>
      <c r="C5" s="3">
        <v>405</v>
      </c>
      <c r="D5" s="3">
        <v>1260</v>
      </c>
      <c r="E5" s="3">
        <f>SUM(B5:D5)</f>
        <v>2362</v>
      </c>
      <c r="F5" s="4">
        <v>0.29499999999999998</v>
      </c>
      <c r="G5" s="4">
        <v>0.17100000000000001</v>
      </c>
      <c r="H5" s="4">
        <v>0.53300000000000003</v>
      </c>
      <c r="I5" s="12"/>
      <c r="J5" s="3" t="s">
        <v>9</v>
      </c>
      <c r="K5" s="3">
        <v>810</v>
      </c>
      <c r="L5" s="3">
        <v>385</v>
      </c>
      <c r="M5" s="3">
        <v>1343</v>
      </c>
      <c r="N5" s="3">
        <f>SUM(K5:M5)</f>
        <v>2538</v>
      </c>
      <c r="O5" s="4">
        <v>0.31900000000000001</v>
      </c>
      <c r="P5" s="4">
        <v>0.152</v>
      </c>
      <c r="Q5" s="4">
        <v>0.52900000000000003</v>
      </c>
      <c r="S5" s="3" t="s">
        <v>9</v>
      </c>
      <c r="T5" s="3">
        <v>799</v>
      </c>
      <c r="U5" s="3">
        <v>455</v>
      </c>
      <c r="V5" s="3">
        <v>1270</v>
      </c>
      <c r="W5" s="3">
        <f>SUM(T5:V5)</f>
        <v>2524</v>
      </c>
      <c r="X5" s="4">
        <v>0.317</v>
      </c>
      <c r="Y5" s="4">
        <v>0.18</v>
      </c>
      <c r="Z5" s="4">
        <v>0.503</v>
      </c>
      <c r="AB5" s="3" t="s">
        <v>9</v>
      </c>
      <c r="AC5" s="3">
        <v>824</v>
      </c>
      <c r="AD5" s="3">
        <v>393</v>
      </c>
      <c r="AE5" s="3">
        <v>1247</v>
      </c>
      <c r="AF5" s="3">
        <f>SUM(AC5:AE5)</f>
        <v>2464</v>
      </c>
      <c r="AG5" s="4">
        <v>0.33400000000000002</v>
      </c>
      <c r="AH5" s="4">
        <v>0.16</v>
      </c>
      <c r="AI5" s="4">
        <v>0.50600000000000001</v>
      </c>
      <c r="AJ5" s="18"/>
      <c r="AK5" s="3" t="s">
        <v>9</v>
      </c>
      <c r="AL5" s="3">
        <v>837</v>
      </c>
      <c r="AM5" s="3">
        <v>444</v>
      </c>
      <c r="AN5" s="3">
        <v>1225</v>
      </c>
      <c r="AO5" s="3">
        <f>SUM(AL5:AN5)</f>
        <v>2506</v>
      </c>
      <c r="AP5" s="4">
        <f>+AL5/AO5</f>
        <v>0.33399840383080609</v>
      </c>
      <c r="AQ5" s="4">
        <f>+AM5/AO5</f>
        <v>0.17717478052673583</v>
      </c>
      <c r="AR5" s="4">
        <f>+AN5/AO5</f>
        <v>0.48882681564245811</v>
      </c>
      <c r="AT5" s="3" t="s">
        <v>9</v>
      </c>
      <c r="AU5" s="3">
        <v>860</v>
      </c>
      <c r="AV5" s="3">
        <v>697</v>
      </c>
      <c r="AW5" s="3">
        <v>1076</v>
      </c>
      <c r="AX5" s="3">
        <f>SUM(AU5:AW5)</f>
        <v>2633</v>
      </c>
      <c r="AY5" s="4">
        <f>+AU5/AX5</f>
        <v>0.32662362324344851</v>
      </c>
      <c r="AZ5" s="4">
        <f>+AV5/AX5</f>
        <v>0.2647170527914926</v>
      </c>
      <c r="BA5" s="4">
        <f>+AW5/AX5</f>
        <v>0.40865932396505888</v>
      </c>
      <c r="BC5" s="3" t="s">
        <v>9</v>
      </c>
      <c r="BD5" s="3">
        <v>867</v>
      </c>
      <c r="BE5" s="3">
        <v>889</v>
      </c>
      <c r="BF5" s="3">
        <v>987</v>
      </c>
      <c r="BG5" s="3">
        <f>SUM(BD5:BF5)</f>
        <v>2743</v>
      </c>
      <c r="BH5" s="4">
        <f>+BD5/BG5</f>
        <v>0.31607728764126869</v>
      </c>
      <c r="BI5" s="4">
        <f>+BE5/BG5</f>
        <v>0.32409770324462267</v>
      </c>
      <c r="BJ5" s="4">
        <f>+BF5/BG5</f>
        <v>0.35982500911410864</v>
      </c>
    </row>
    <row r="6" spans="1:62" x14ac:dyDescent="0.3">
      <c r="A6" s="3" t="s">
        <v>10</v>
      </c>
      <c r="B6" s="3">
        <v>617</v>
      </c>
      <c r="C6" s="3">
        <v>283</v>
      </c>
      <c r="D6" s="3">
        <v>1463</v>
      </c>
      <c r="E6" s="3">
        <f t="shared" ref="E6:E8" si="0">SUM(B6:D6)</f>
        <v>2363</v>
      </c>
      <c r="F6" s="4">
        <v>0.26100000000000001</v>
      </c>
      <c r="G6" s="4">
        <v>0.12</v>
      </c>
      <c r="H6" s="4">
        <v>0.61899999999999999</v>
      </c>
      <c r="I6" s="12"/>
      <c r="J6" s="3" t="s">
        <v>10</v>
      </c>
      <c r="K6" s="3">
        <v>732</v>
      </c>
      <c r="L6" s="3">
        <v>282</v>
      </c>
      <c r="M6" s="3">
        <v>1524</v>
      </c>
      <c r="N6" s="3">
        <f t="shared" ref="N6:N9" si="1">SUM(K6:M6)</f>
        <v>2538</v>
      </c>
      <c r="O6" s="4">
        <v>0.28799999999999998</v>
      </c>
      <c r="P6" s="4">
        <v>0.111</v>
      </c>
      <c r="Q6" s="4">
        <v>0.6</v>
      </c>
      <c r="S6" s="3" t="s">
        <v>10</v>
      </c>
      <c r="T6" s="3">
        <v>747</v>
      </c>
      <c r="U6" s="3">
        <v>360</v>
      </c>
      <c r="V6" s="3">
        <v>1417</v>
      </c>
      <c r="W6" s="3">
        <f t="shared" ref="W6:W9" si="2">SUM(T6:V6)</f>
        <v>2524</v>
      </c>
      <c r="X6" s="4">
        <v>0.29599999999999999</v>
      </c>
      <c r="Y6" s="4">
        <v>0.14299999999999999</v>
      </c>
      <c r="Z6" s="4">
        <v>0.56100000000000005</v>
      </c>
      <c r="AB6" s="3" t="s">
        <v>10</v>
      </c>
      <c r="AC6" s="3">
        <v>740</v>
      </c>
      <c r="AD6" s="3">
        <v>336</v>
      </c>
      <c r="AE6" s="3">
        <v>1388</v>
      </c>
      <c r="AF6" s="3">
        <f t="shared" ref="AF6:AF8" si="3">SUM(AC6:AE6)</f>
        <v>2464</v>
      </c>
      <c r="AG6" s="4">
        <v>0.3</v>
      </c>
      <c r="AH6" s="4">
        <v>0.13600000000000001</v>
      </c>
      <c r="AI6" s="4">
        <v>0.56299999999999994</v>
      </c>
      <c r="AK6" s="3" t="s">
        <v>10</v>
      </c>
      <c r="AL6" s="3">
        <v>781</v>
      </c>
      <c r="AM6" s="3">
        <v>296</v>
      </c>
      <c r="AN6" s="3">
        <v>1429</v>
      </c>
      <c r="AO6" s="3">
        <f>SUM(AL6:AN6)</f>
        <v>2506</v>
      </c>
      <c r="AP6" s="4">
        <f>+AL6/AO6</f>
        <v>0.31165203511572226</v>
      </c>
      <c r="AQ6" s="4">
        <f>+AM6/AO6</f>
        <v>0.11811652035115722</v>
      </c>
      <c r="AR6" s="4">
        <f>+AN6/AO6</f>
        <v>0.57023144453312047</v>
      </c>
      <c r="AT6" s="3" t="s">
        <v>10</v>
      </c>
      <c r="AU6" s="3">
        <v>863</v>
      </c>
      <c r="AV6" s="3">
        <v>323</v>
      </c>
      <c r="AW6" s="3">
        <v>1447</v>
      </c>
      <c r="AX6" s="3">
        <f>SUM(AU6:AW6)</f>
        <v>2633</v>
      </c>
      <c r="AY6" s="4">
        <f>+AU6/AX6</f>
        <v>0.32776300797569313</v>
      </c>
      <c r="AZ6" s="4">
        <f>+AV6/AX6</f>
        <v>0.1226737561716673</v>
      </c>
      <c r="BA6" s="4">
        <f>+AW6/AX6</f>
        <v>0.54956323585263955</v>
      </c>
      <c r="BC6" s="3" t="s">
        <v>10</v>
      </c>
      <c r="BD6" s="3">
        <v>976</v>
      </c>
      <c r="BE6" s="3">
        <v>410</v>
      </c>
      <c r="BF6" s="3">
        <v>1356</v>
      </c>
      <c r="BG6" s="3">
        <f>SUM(BD6:BF6)</f>
        <v>2742</v>
      </c>
      <c r="BH6" s="4">
        <f>+BD6/BG6</f>
        <v>0.35594456601021152</v>
      </c>
      <c r="BI6" s="4">
        <f>+BE6/BG6</f>
        <v>0.14952589350838805</v>
      </c>
      <c r="BJ6" s="4">
        <f>+BF6/BG6</f>
        <v>0.49452954048140046</v>
      </c>
    </row>
    <row r="7" spans="1:62" x14ac:dyDescent="0.3">
      <c r="A7" s="3" t="s">
        <v>11</v>
      </c>
      <c r="B7" s="3">
        <v>620</v>
      </c>
      <c r="C7" s="3">
        <v>246</v>
      </c>
      <c r="D7" s="3">
        <v>1497</v>
      </c>
      <c r="E7" s="3">
        <f t="shared" si="0"/>
        <v>2363</v>
      </c>
      <c r="F7" s="4">
        <v>0.26200000000000001</v>
      </c>
      <c r="G7" s="4">
        <v>0.104</v>
      </c>
      <c r="H7" s="4">
        <v>0.63400000000000001</v>
      </c>
      <c r="I7" s="12"/>
      <c r="J7" s="3" t="s">
        <v>11</v>
      </c>
      <c r="K7" s="3">
        <v>713</v>
      </c>
      <c r="L7" s="3">
        <v>251</v>
      </c>
      <c r="M7" s="3">
        <v>1574</v>
      </c>
      <c r="N7" s="3">
        <f t="shared" si="1"/>
        <v>2538</v>
      </c>
      <c r="O7" s="4">
        <v>0.28100000000000003</v>
      </c>
      <c r="P7" s="4">
        <v>9.9000000000000005E-2</v>
      </c>
      <c r="Q7" s="4">
        <v>0.62</v>
      </c>
      <c r="S7" s="3" t="s">
        <v>11</v>
      </c>
      <c r="T7" s="3">
        <v>704</v>
      </c>
      <c r="U7" s="3">
        <v>300</v>
      </c>
      <c r="V7" s="3">
        <v>1520</v>
      </c>
      <c r="W7" s="3">
        <f t="shared" si="2"/>
        <v>2524</v>
      </c>
      <c r="X7" s="4">
        <v>0.27900000000000003</v>
      </c>
      <c r="Y7" s="4">
        <v>0.11899999999999999</v>
      </c>
      <c r="Z7" s="4">
        <v>0.60199999999999998</v>
      </c>
      <c r="AB7" s="3" t="s">
        <v>11</v>
      </c>
      <c r="AC7" s="3">
        <v>670</v>
      </c>
      <c r="AD7" s="3">
        <v>291</v>
      </c>
      <c r="AE7" s="3">
        <v>1503</v>
      </c>
      <c r="AF7" s="3">
        <f t="shared" si="3"/>
        <v>2464</v>
      </c>
      <c r="AG7" s="4">
        <v>0.27200000000000002</v>
      </c>
      <c r="AH7" s="4">
        <v>0.11799999999999999</v>
      </c>
      <c r="AI7" s="4">
        <v>0.61</v>
      </c>
      <c r="AK7" s="3" t="s">
        <v>11</v>
      </c>
      <c r="AL7" s="3">
        <v>705</v>
      </c>
      <c r="AM7" s="3">
        <v>299</v>
      </c>
      <c r="AN7" s="3">
        <v>1502</v>
      </c>
      <c r="AO7" s="3">
        <f>SUM(AL7:AN7)</f>
        <v>2506</v>
      </c>
      <c r="AP7" s="4">
        <f t="shared" ref="AP7:AP9" si="4">+AL7/AO7</f>
        <v>0.28132482043096568</v>
      </c>
      <c r="AQ7" s="4">
        <f t="shared" ref="AQ7:AQ9" si="5">+AM7/AO7</f>
        <v>0.11931364724660815</v>
      </c>
      <c r="AR7" s="4">
        <f t="shared" ref="AR7:AR9" si="6">+AN7/AO7</f>
        <v>0.59936153232242617</v>
      </c>
      <c r="AT7" s="3" t="s">
        <v>11</v>
      </c>
      <c r="AU7" s="3">
        <v>764</v>
      </c>
      <c r="AV7" s="3">
        <v>339</v>
      </c>
      <c r="AW7" s="3">
        <v>1530</v>
      </c>
      <c r="AX7" s="3">
        <f>SUM(AU7:AW7)</f>
        <v>2633</v>
      </c>
      <c r="AY7" s="4">
        <f t="shared" ref="AY7:AY9" si="7">+AU7/AX7</f>
        <v>0.29016331181162175</v>
      </c>
      <c r="AZ7" s="4">
        <f t="shared" ref="AZ7:AZ9" si="8">+AV7/AX7</f>
        <v>0.12875047474363843</v>
      </c>
      <c r="BA7" s="4">
        <f t="shared" ref="BA7:BA9" si="9">+AW7/AX7</f>
        <v>0.58108621344473987</v>
      </c>
      <c r="BC7" s="3" t="s">
        <v>11</v>
      </c>
      <c r="BD7" s="3">
        <v>810</v>
      </c>
      <c r="BE7" s="3">
        <v>377</v>
      </c>
      <c r="BF7" s="3">
        <v>1555</v>
      </c>
      <c r="BG7" s="3">
        <f>SUM(BD7:BF7)</f>
        <v>2742</v>
      </c>
      <c r="BH7" s="4">
        <f t="shared" ref="BH7:BH9" si="10">+BD7/BG7</f>
        <v>0.29540481400437635</v>
      </c>
      <c r="BI7" s="4">
        <f t="shared" ref="BI7:BI9" si="11">+BE7/BG7</f>
        <v>0.137490882567469</v>
      </c>
      <c r="BJ7" s="4">
        <f t="shared" ref="BJ7:BJ9" si="12">+BF7/BG7</f>
        <v>0.56710430342815465</v>
      </c>
    </row>
    <row r="8" spans="1:62" x14ac:dyDescent="0.3">
      <c r="A8" s="3" t="s">
        <v>12</v>
      </c>
      <c r="B8" s="3">
        <v>368</v>
      </c>
      <c r="C8" s="3">
        <v>161</v>
      </c>
      <c r="D8" s="3">
        <v>1834</v>
      </c>
      <c r="E8" s="3">
        <f t="shared" si="0"/>
        <v>2363</v>
      </c>
      <c r="F8" s="4">
        <v>0.156</v>
      </c>
      <c r="G8" s="4">
        <v>6.8000000000000005E-2</v>
      </c>
      <c r="H8" s="4">
        <v>0.77600000000000002</v>
      </c>
      <c r="I8" s="12"/>
      <c r="J8" s="3" t="s">
        <v>12</v>
      </c>
      <c r="K8" s="3">
        <v>419</v>
      </c>
      <c r="L8" s="3">
        <v>189</v>
      </c>
      <c r="M8" s="3">
        <v>1930</v>
      </c>
      <c r="N8" s="3">
        <f t="shared" si="1"/>
        <v>2538</v>
      </c>
      <c r="O8" s="4">
        <v>0.16500000000000001</v>
      </c>
      <c r="P8" s="4">
        <v>7.3999999999999996E-2</v>
      </c>
      <c r="Q8" s="4">
        <v>0.76</v>
      </c>
      <c r="S8" s="3" t="s">
        <v>12</v>
      </c>
      <c r="T8" s="3">
        <v>410</v>
      </c>
      <c r="U8" s="3">
        <v>223</v>
      </c>
      <c r="V8" s="3">
        <v>1892</v>
      </c>
      <c r="W8" s="3">
        <f t="shared" si="2"/>
        <v>2525</v>
      </c>
      <c r="X8" s="4">
        <v>0.16200000000000001</v>
      </c>
      <c r="Y8" s="4">
        <v>8.7999999999999995E-2</v>
      </c>
      <c r="Z8" s="4">
        <v>0.749</v>
      </c>
      <c r="AB8" s="3" t="s">
        <v>12</v>
      </c>
      <c r="AC8" s="3">
        <v>411</v>
      </c>
      <c r="AD8" s="3">
        <v>233</v>
      </c>
      <c r="AE8" s="3">
        <v>1821</v>
      </c>
      <c r="AF8" s="3">
        <f t="shared" si="3"/>
        <v>2465</v>
      </c>
      <c r="AG8" s="4">
        <v>0.16700000000000001</v>
      </c>
      <c r="AH8" s="4">
        <v>9.5000000000000001E-2</v>
      </c>
      <c r="AI8" s="4">
        <v>0.73899999999999999</v>
      </c>
      <c r="AK8" s="3" t="s">
        <v>12</v>
      </c>
      <c r="AL8" s="3">
        <v>464</v>
      </c>
      <c r="AM8" s="3">
        <v>325</v>
      </c>
      <c r="AN8" s="3">
        <v>1718</v>
      </c>
      <c r="AO8" s="3">
        <f>SUM(AL8:AN8)</f>
        <v>2507</v>
      </c>
      <c r="AP8" s="4">
        <f t="shared" si="4"/>
        <v>0.18508177104108497</v>
      </c>
      <c r="AQ8" s="4">
        <f t="shared" si="5"/>
        <v>0.12963701635420821</v>
      </c>
      <c r="AR8" s="4">
        <f t="shared" si="6"/>
        <v>0.68528121260470687</v>
      </c>
      <c r="AT8" s="3" t="s">
        <v>12</v>
      </c>
      <c r="AU8" s="3">
        <v>482</v>
      </c>
      <c r="AV8" s="3">
        <v>254</v>
      </c>
      <c r="AW8" s="3">
        <v>1897</v>
      </c>
      <c r="AX8" s="3">
        <f>SUM(AU8:AW8)</f>
        <v>2633</v>
      </c>
      <c r="AY8" s="4">
        <f t="shared" si="7"/>
        <v>0.18306114698063045</v>
      </c>
      <c r="AZ8" s="4">
        <f t="shared" si="8"/>
        <v>9.6467907330041777E-2</v>
      </c>
      <c r="BA8" s="4">
        <f t="shared" si="9"/>
        <v>0.72047094568932779</v>
      </c>
      <c r="BC8" s="3" t="s">
        <v>12</v>
      </c>
      <c r="BD8" s="3">
        <v>506</v>
      </c>
      <c r="BE8" s="3">
        <v>247</v>
      </c>
      <c r="BF8" s="3">
        <v>1989</v>
      </c>
      <c r="BG8" s="3">
        <f>SUM(BD8:BF8)</f>
        <v>2742</v>
      </c>
      <c r="BH8" s="4">
        <f t="shared" si="10"/>
        <v>0.18453683442742524</v>
      </c>
      <c r="BI8" s="4">
        <f t="shared" si="11"/>
        <v>9.0080233406272789E-2</v>
      </c>
      <c r="BJ8" s="4">
        <f t="shared" si="12"/>
        <v>0.72538293216630201</v>
      </c>
    </row>
    <row r="9" spans="1:62" x14ac:dyDescent="0.3">
      <c r="A9" s="5" t="s">
        <v>13</v>
      </c>
      <c r="B9" s="5">
        <f>SUM(B5:B8)</f>
        <v>2302</v>
      </c>
      <c r="C9" s="5">
        <f t="shared" ref="C9:D9" si="13">SUM(C5:C8)</f>
        <v>1095</v>
      </c>
      <c r="D9" s="5">
        <f t="shared" si="13"/>
        <v>6054</v>
      </c>
      <c r="E9" s="5">
        <f>SUM(E5:E8)</f>
        <v>9451</v>
      </c>
      <c r="F9" s="6">
        <v>0.24399999999999999</v>
      </c>
      <c r="G9" s="6">
        <v>0.11600000000000001</v>
      </c>
      <c r="H9" s="6">
        <v>0.64100000000000001</v>
      </c>
      <c r="I9" s="12"/>
      <c r="J9" s="5" t="s">
        <v>13</v>
      </c>
      <c r="K9" s="5">
        <f>SUM(K5:K8)</f>
        <v>2674</v>
      </c>
      <c r="L9" s="5">
        <f t="shared" ref="L9:M9" si="14">SUM(L5:L8)</f>
        <v>1107</v>
      </c>
      <c r="M9" s="5">
        <f t="shared" si="14"/>
        <v>6371</v>
      </c>
      <c r="N9" s="23">
        <f t="shared" si="1"/>
        <v>10152</v>
      </c>
      <c r="O9" s="6">
        <v>0.26300000000000001</v>
      </c>
      <c r="P9" s="6">
        <v>0.109</v>
      </c>
      <c r="Q9" s="6">
        <v>0.628</v>
      </c>
      <c r="S9" s="5" t="s">
        <v>13</v>
      </c>
      <c r="T9" s="5">
        <f>SUM(T5:T8)</f>
        <v>2660</v>
      </c>
      <c r="U9" s="5">
        <f t="shared" ref="U9:V9" si="15">SUM(U5:U8)</f>
        <v>1338</v>
      </c>
      <c r="V9" s="5">
        <f t="shared" si="15"/>
        <v>6099</v>
      </c>
      <c r="W9" s="23">
        <f t="shared" si="2"/>
        <v>10097</v>
      </c>
      <c r="X9" s="6">
        <v>0.26300000000000001</v>
      </c>
      <c r="Y9" s="6">
        <v>0.13300000000000001</v>
      </c>
      <c r="Z9" s="6">
        <v>0.60399999999999998</v>
      </c>
      <c r="AB9" s="5" t="s">
        <v>13</v>
      </c>
      <c r="AC9" s="5">
        <f>SUM(AC5:AC8)</f>
        <v>2645</v>
      </c>
      <c r="AD9" s="5">
        <f t="shared" ref="AD9:AE9" si="16">SUM(AD5:AD8)</f>
        <v>1253</v>
      </c>
      <c r="AE9" s="5">
        <f t="shared" si="16"/>
        <v>5959</v>
      </c>
      <c r="AF9" s="23">
        <f>SUM(AC9:AE9)</f>
        <v>9857</v>
      </c>
      <c r="AG9" s="6">
        <v>0.26800000000000002</v>
      </c>
      <c r="AH9" s="6">
        <v>0.127</v>
      </c>
      <c r="AI9" s="6">
        <v>0.60499999999999998</v>
      </c>
      <c r="AK9" s="5" t="s">
        <v>13</v>
      </c>
      <c r="AL9" s="5">
        <f>SUM(AL5:AL8)</f>
        <v>2787</v>
      </c>
      <c r="AM9" s="5">
        <f t="shared" ref="AM9:AN9" si="17">SUM(AM5:AM8)</f>
        <v>1364</v>
      </c>
      <c r="AN9" s="5">
        <f t="shared" si="17"/>
        <v>5874</v>
      </c>
      <c r="AO9" s="23">
        <f>SUM(AL9:AN9)</f>
        <v>10025</v>
      </c>
      <c r="AP9" s="25">
        <f t="shared" si="4"/>
        <v>0.27800498753117209</v>
      </c>
      <c r="AQ9" s="25">
        <f t="shared" si="5"/>
        <v>0.13605985037406484</v>
      </c>
      <c r="AR9" s="25">
        <f t="shared" si="6"/>
        <v>0.58593516209476304</v>
      </c>
      <c r="AT9" s="5" t="s">
        <v>13</v>
      </c>
      <c r="AU9" s="5">
        <v>2969</v>
      </c>
      <c r="AV9" s="5">
        <v>1613</v>
      </c>
      <c r="AW9" s="5">
        <v>5950</v>
      </c>
      <c r="AX9" s="23">
        <f>SUM(AU9:AW9)</f>
        <v>10532</v>
      </c>
      <c r="AY9" s="25">
        <f t="shared" si="7"/>
        <v>0.28190277250284845</v>
      </c>
      <c r="AZ9" s="25">
        <f t="shared" si="8"/>
        <v>0.15315229775921002</v>
      </c>
      <c r="BA9" s="25">
        <f t="shared" si="9"/>
        <v>0.56494492973794153</v>
      </c>
      <c r="BC9" s="5" t="s">
        <v>13</v>
      </c>
      <c r="BD9" s="5">
        <f>SUM(BD5:BD8)</f>
        <v>3159</v>
      </c>
      <c r="BE9" s="5">
        <f t="shared" ref="BE9:BF9" si="18">SUM(BE5:BE8)</f>
        <v>1923</v>
      </c>
      <c r="BF9" s="5">
        <f t="shared" si="18"/>
        <v>5887</v>
      </c>
      <c r="BG9" s="23">
        <f>SUM(BD9:BF9)</f>
        <v>10969</v>
      </c>
      <c r="BH9" s="25">
        <f t="shared" si="10"/>
        <v>0.28799343604704164</v>
      </c>
      <c r="BI9" s="25">
        <f t="shared" si="11"/>
        <v>0.17531224359558756</v>
      </c>
      <c r="BJ9" s="25">
        <f t="shared" si="12"/>
        <v>0.53669432035737075</v>
      </c>
    </row>
    <row r="11" spans="1:62" ht="18" x14ac:dyDescent="0.4">
      <c r="A11" s="35" t="s">
        <v>14</v>
      </c>
      <c r="B11" s="35"/>
      <c r="C11" s="35"/>
      <c r="D11" s="35"/>
      <c r="E11" s="35"/>
      <c r="F11" s="17"/>
      <c r="G11" s="17"/>
      <c r="J11" s="35"/>
      <c r="K11" s="35"/>
      <c r="L11" s="35"/>
      <c r="M11" s="35"/>
      <c r="N11" s="35"/>
      <c r="O11" s="17"/>
      <c r="P11" s="17"/>
      <c r="S11" s="34"/>
      <c r="T11" s="34"/>
      <c r="U11" s="34"/>
      <c r="V11" s="34"/>
      <c r="W11" s="34"/>
      <c r="X11" s="17"/>
      <c r="Y11" s="17"/>
      <c r="AB11" s="34"/>
      <c r="AC11" s="34"/>
      <c r="AD11" s="34"/>
      <c r="AE11" s="34"/>
      <c r="AF11" s="34"/>
      <c r="AG11" s="17"/>
      <c r="AH11" s="17"/>
      <c r="AK11" s="34"/>
      <c r="AL11" s="34"/>
      <c r="AM11" s="34"/>
      <c r="AN11" s="34"/>
      <c r="AO11" s="34"/>
      <c r="AP11" s="17"/>
      <c r="AQ11" s="17"/>
      <c r="AT11" s="34"/>
      <c r="AU11" s="34"/>
      <c r="AV11" s="34"/>
      <c r="AW11" s="34"/>
      <c r="AX11" s="34"/>
      <c r="AY11" s="17"/>
      <c r="AZ11" s="17"/>
      <c r="BC11" s="34"/>
      <c r="BD11" s="34"/>
      <c r="BE11" s="34"/>
      <c r="BF11" s="34"/>
      <c r="BG11" s="34"/>
      <c r="BH11" s="17"/>
      <c r="BI11" s="17"/>
    </row>
    <row r="12" spans="1:62" x14ac:dyDescent="0.3">
      <c r="A12" s="29">
        <v>2018</v>
      </c>
      <c r="B12" s="29"/>
      <c r="C12" s="29"/>
      <c r="D12" s="29"/>
      <c r="E12" s="29"/>
      <c r="F12" s="15"/>
      <c r="J12" s="29">
        <v>2019</v>
      </c>
      <c r="K12" s="29"/>
      <c r="L12" s="29"/>
      <c r="M12" s="29"/>
      <c r="N12" s="29"/>
      <c r="O12" s="15"/>
      <c r="P12" s="13"/>
      <c r="S12" s="29">
        <v>2020</v>
      </c>
      <c r="T12" s="29"/>
      <c r="U12" s="29"/>
      <c r="V12" s="29"/>
      <c r="W12" s="29"/>
      <c r="X12" s="15"/>
      <c r="Y12" s="13"/>
      <c r="AB12" s="29">
        <v>2021</v>
      </c>
      <c r="AC12" s="29"/>
      <c r="AD12" s="29"/>
      <c r="AE12" s="29"/>
      <c r="AF12" s="29"/>
      <c r="AG12" s="15"/>
      <c r="AH12" s="13"/>
      <c r="AK12" s="29">
        <v>2022</v>
      </c>
      <c r="AL12" s="29"/>
      <c r="AM12" s="29"/>
      <c r="AN12" s="29"/>
      <c r="AO12" s="29"/>
      <c r="AP12" s="15"/>
      <c r="AQ12" s="13"/>
      <c r="AT12" s="29">
        <v>2023</v>
      </c>
      <c r="AU12" s="29"/>
      <c r="AV12" s="29"/>
      <c r="AW12" s="29"/>
      <c r="AX12" s="29"/>
      <c r="AY12" s="15"/>
      <c r="AZ12" s="13"/>
      <c r="BC12" s="29">
        <v>2024</v>
      </c>
      <c r="BD12" s="29"/>
      <c r="BE12" s="29"/>
      <c r="BF12" s="29"/>
      <c r="BG12" s="29"/>
      <c r="BH12" s="15"/>
      <c r="BI12" s="13"/>
    </row>
    <row r="13" spans="1:62" x14ac:dyDescent="0.3">
      <c r="A13" s="29" t="s">
        <v>15</v>
      </c>
      <c r="B13" s="29"/>
      <c r="C13" s="29"/>
      <c r="D13" s="29"/>
      <c r="E13" s="29"/>
      <c r="J13" s="29" t="s">
        <v>15</v>
      </c>
      <c r="K13" s="29"/>
      <c r="L13" s="29"/>
      <c r="M13" s="29"/>
      <c r="N13" s="29"/>
      <c r="S13" s="29" t="s">
        <v>15</v>
      </c>
      <c r="T13" s="29"/>
      <c r="U13" s="29"/>
      <c r="V13" s="29"/>
      <c r="W13" s="29"/>
      <c r="AB13" s="29" t="s">
        <v>15</v>
      </c>
      <c r="AC13" s="29"/>
      <c r="AD13" s="29"/>
      <c r="AE13" s="29"/>
      <c r="AF13" s="29"/>
      <c r="AK13" s="29" t="s">
        <v>15</v>
      </c>
      <c r="AL13" s="29"/>
      <c r="AM13" s="29"/>
      <c r="AN13" s="29"/>
      <c r="AO13" s="29"/>
      <c r="AT13" s="29" t="s">
        <v>15</v>
      </c>
      <c r="AU13" s="29"/>
      <c r="AV13" s="29"/>
      <c r="AW13" s="29"/>
      <c r="AX13" s="29"/>
      <c r="BC13" s="29" t="s">
        <v>15</v>
      </c>
      <c r="BD13" s="29"/>
      <c r="BE13" s="29"/>
      <c r="BF13" s="29"/>
      <c r="BG13" s="29"/>
    </row>
    <row r="14" spans="1:62" x14ac:dyDescent="0.3">
      <c r="B14" s="3" t="s">
        <v>26</v>
      </c>
      <c r="C14" s="3" t="s">
        <v>27</v>
      </c>
      <c r="D14" s="3" t="s">
        <v>0</v>
      </c>
      <c r="E14" s="3" t="s">
        <v>1</v>
      </c>
      <c r="K14" s="3" t="s">
        <v>26</v>
      </c>
      <c r="L14" s="3" t="s">
        <v>27</v>
      </c>
      <c r="M14" s="3" t="s">
        <v>0</v>
      </c>
      <c r="N14" s="3" t="s">
        <v>1</v>
      </c>
      <c r="T14" s="3" t="s">
        <v>26</v>
      </c>
      <c r="U14" s="3" t="s">
        <v>27</v>
      </c>
      <c r="V14" s="3" t="s">
        <v>0</v>
      </c>
      <c r="W14" s="3" t="s">
        <v>1</v>
      </c>
      <c r="AC14" s="3" t="s">
        <v>26</v>
      </c>
      <c r="AD14" s="3" t="s">
        <v>27</v>
      </c>
      <c r="AE14" s="3" t="s">
        <v>0</v>
      </c>
      <c r="AF14" s="3" t="s">
        <v>1</v>
      </c>
      <c r="AL14" s="3" t="s">
        <v>26</v>
      </c>
      <c r="AM14" s="3" t="s">
        <v>27</v>
      </c>
      <c r="AN14" s="3" t="s">
        <v>0</v>
      </c>
      <c r="AO14" s="3" t="s">
        <v>1</v>
      </c>
      <c r="AU14" s="3" t="s">
        <v>33</v>
      </c>
      <c r="AV14" s="3" t="s">
        <v>27</v>
      </c>
      <c r="AW14" s="3" t="s">
        <v>0</v>
      </c>
      <c r="AX14" s="3" t="s">
        <v>1</v>
      </c>
      <c r="BD14" s="3" t="s">
        <v>33</v>
      </c>
      <c r="BE14" s="3" t="s">
        <v>27</v>
      </c>
      <c r="BF14" s="3" t="s">
        <v>0</v>
      </c>
      <c r="BG14" s="3" t="s">
        <v>1</v>
      </c>
    </row>
    <row r="15" spans="1:62" x14ac:dyDescent="0.3">
      <c r="A15" s="3" t="s">
        <v>2</v>
      </c>
      <c r="B15" s="8">
        <v>22.1</v>
      </c>
      <c r="C15" s="3">
        <v>26.88</v>
      </c>
      <c r="D15" s="3">
        <v>4.78</v>
      </c>
      <c r="E15" s="7">
        <v>0.17799999999999999</v>
      </c>
      <c r="J15" s="3" t="s">
        <v>2</v>
      </c>
      <c r="K15" s="3">
        <v>22.17</v>
      </c>
      <c r="L15" s="3">
        <v>27.61</v>
      </c>
      <c r="M15" s="3">
        <v>5.44</v>
      </c>
      <c r="N15" s="7">
        <v>0.19700000000000001</v>
      </c>
      <c r="P15" s="7"/>
      <c r="S15" s="3" t="s">
        <v>2</v>
      </c>
      <c r="T15" s="3">
        <v>23.22</v>
      </c>
      <c r="U15" s="3">
        <v>28.65</v>
      </c>
      <c r="V15" s="3">
        <v>5.43</v>
      </c>
      <c r="W15" s="7">
        <v>0.19</v>
      </c>
      <c r="Y15" s="7"/>
      <c r="AB15" s="3" t="s">
        <v>2</v>
      </c>
      <c r="AC15" s="3">
        <v>24.86</v>
      </c>
      <c r="AD15" s="3">
        <v>30.26</v>
      </c>
      <c r="AE15" s="8">
        <f>AD15-AC15</f>
        <v>5.4000000000000021</v>
      </c>
      <c r="AF15" s="7">
        <v>0.17799999999999999</v>
      </c>
      <c r="AH15" s="7"/>
      <c r="AK15" s="3" t="s">
        <v>2</v>
      </c>
      <c r="AL15" s="3">
        <v>27.89</v>
      </c>
      <c r="AM15" s="3">
        <v>31.79</v>
      </c>
      <c r="AN15" s="8">
        <f>AM15-AL15</f>
        <v>3.8999999999999986</v>
      </c>
      <c r="AO15" s="7">
        <v>0.123</v>
      </c>
      <c r="AQ15" s="7"/>
      <c r="AT15" s="3" t="s">
        <v>2</v>
      </c>
      <c r="AU15" s="8">
        <v>26.116843432214996</v>
      </c>
      <c r="AV15" s="8">
        <v>30.9823538130982</v>
      </c>
      <c r="AW15" s="8">
        <v>4.8655103808832045</v>
      </c>
      <c r="AX15" s="7">
        <v>0.15704134070104916</v>
      </c>
      <c r="AZ15" s="7"/>
      <c r="BC15" s="3" t="s">
        <v>2</v>
      </c>
      <c r="BD15" s="8">
        <v>26.85</v>
      </c>
      <c r="BE15" s="8">
        <v>35.6</v>
      </c>
      <c r="BF15" s="8">
        <f>BE15-BD15</f>
        <v>8.75</v>
      </c>
      <c r="BG15" s="7">
        <v>0.19500000000000001</v>
      </c>
      <c r="BI15" s="7"/>
    </row>
    <row r="16" spans="1:62" x14ac:dyDescent="0.3">
      <c r="A16" s="3" t="s">
        <v>3</v>
      </c>
      <c r="B16" s="3">
        <v>19.510000000000002</v>
      </c>
      <c r="C16" s="3">
        <v>21.69</v>
      </c>
      <c r="D16" s="3">
        <v>2.1800000000000002</v>
      </c>
      <c r="E16" s="7">
        <v>0.10100000000000001</v>
      </c>
      <c r="J16" s="3" t="s">
        <v>3</v>
      </c>
      <c r="K16" s="3">
        <v>19.88</v>
      </c>
      <c r="L16" s="3">
        <v>22.31</v>
      </c>
      <c r="M16" s="3">
        <v>2.4300000000000002</v>
      </c>
      <c r="N16" s="7">
        <v>0.109</v>
      </c>
      <c r="P16" s="7"/>
      <c r="S16" s="3" t="s">
        <v>3</v>
      </c>
      <c r="T16" s="3">
        <v>21.09</v>
      </c>
      <c r="U16" s="3">
        <v>23.29</v>
      </c>
      <c r="V16" s="3">
        <v>2.2000000000000002</v>
      </c>
      <c r="W16" s="7">
        <v>9.4E-2</v>
      </c>
      <c r="Y16" s="7"/>
      <c r="AB16" s="3" t="s">
        <v>3</v>
      </c>
      <c r="AC16" s="3">
        <v>22.37</v>
      </c>
      <c r="AD16" s="3">
        <v>24.38</v>
      </c>
      <c r="AE16" s="3">
        <f>AD16-AC16</f>
        <v>2.009999999999998</v>
      </c>
      <c r="AF16" s="7">
        <v>8.2000000000000003E-2</v>
      </c>
      <c r="AH16" s="7"/>
      <c r="AK16" s="3" t="s">
        <v>3</v>
      </c>
      <c r="AL16" s="3">
        <v>23.3</v>
      </c>
      <c r="AM16" s="3">
        <v>25.4</v>
      </c>
      <c r="AN16" s="3">
        <f>AM16-AL16</f>
        <v>2.0999999999999979</v>
      </c>
      <c r="AO16" s="7">
        <v>8.2000000000000003E-2</v>
      </c>
      <c r="AQ16" s="7"/>
      <c r="AT16" s="3" t="s">
        <v>3</v>
      </c>
      <c r="AU16" s="8">
        <v>23.644086727989489</v>
      </c>
      <c r="AV16" s="8">
        <v>26.115998685939552</v>
      </c>
      <c r="AW16" s="8">
        <v>2.4719119579500628</v>
      </c>
      <c r="AX16" s="7">
        <v>9.4651251429297312E-2</v>
      </c>
      <c r="AZ16" s="7"/>
      <c r="BC16" s="3" t="s">
        <v>3</v>
      </c>
      <c r="BD16" s="8">
        <v>25.94</v>
      </c>
      <c r="BE16" s="8">
        <v>29.87</v>
      </c>
      <c r="BF16" s="8">
        <f>BE16-BD16</f>
        <v>3.9299999999999997</v>
      </c>
      <c r="BG16" s="7">
        <v>0.13200000000000001</v>
      </c>
      <c r="BI16" s="7"/>
    </row>
    <row r="17" spans="1:61" x14ac:dyDescent="0.3">
      <c r="O17" s="7"/>
      <c r="P17" s="7"/>
      <c r="X17" s="7"/>
      <c r="Y17" s="7"/>
      <c r="AG17" s="7"/>
      <c r="AH17" s="7"/>
      <c r="AP17" s="7"/>
      <c r="AQ17" s="7"/>
      <c r="AY17" s="7"/>
      <c r="AZ17" s="7"/>
      <c r="BH17" s="7"/>
      <c r="BI17" s="7"/>
    </row>
    <row r="18" spans="1:61" ht="18" x14ac:dyDescent="0.4">
      <c r="A18" s="30" t="s">
        <v>34</v>
      </c>
      <c r="B18" s="30"/>
      <c r="C18" s="30"/>
      <c r="D18" s="30"/>
      <c r="E18" s="30"/>
      <c r="J18" s="30"/>
      <c r="K18" s="30"/>
      <c r="L18" s="30"/>
      <c r="M18" s="30"/>
      <c r="N18" s="30"/>
      <c r="S18" s="30"/>
      <c r="T18" s="30"/>
      <c r="U18" s="30"/>
      <c r="V18" s="30"/>
      <c r="W18" s="30"/>
      <c r="AB18" s="30"/>
      <c r="AC18" s="30"/>
      <c r="AD18" s="30"/>
      <c r="AE18" s="30"/>
      <c r="AF18" s="30"/>
      <c r="AK18" s="30"/>
      <c r="AL18" s="30"/>
      <c r="AM18" s="30"/>
      <c r="AN18" s="30"/>
      <c r="AO18" s="30"/>
      <c r="AT18" s="30"/>
      <c r="AU18" s="30"/>
      <c r="AV18" s="30"/>
      <c r="AW18" s="30"/>
      <c r="AX18" s="30"/>
      <c r="BC18" s="30"/>
      <c r="BD18" s="30"/>
      <c r="BE18" s="30"/>
      <c r="BF18" s="30"/>
      <c r="BG18" s="30"/>
    </row>
    <row r="19" spans="1:61" x14ac:dyDescent="0.3">
      <c r="A19" s="31">
        <v>2018</v>
      </c>
      <c r="B19" s="31"/>
      <c r="C19" s="31"/>
      <c r="D19" s="31"/>
      <c r="E19" s="31"/>
      <c r="J19" s="31">
        <v>2019</v>
      </c>
      <c r="K19" s="31"/>
      <c r="L19" s="31"/>
      <c r="M19" s="31"/>
      <c r="N19" s="31"/>
      <c r="O19" s="11"/>
      <c r="P19" s="11"/>
      <c r="S19" s="31">
        <v>2020</v>
      </c>
      <c r="T19" s="31"/>
      <c r="U19" s="31"/>
      <c r="V19" s="31"/>
      <c r="W19" s="31"/>
      <c r="X19" s="11"/>
      <c r="Y19" s="11"/>
      <c r="AB19" s="31">
        <v>2021</v>
      </c>
      <c r="AC19" s="31"/>
      <c r="AD19" s="31"/>
      <c r="AE19" s="31"/>
      <c r="AF19" s="31"/>
      <c r="AG19" s="11"/>
      <c r="AH19" s="11"/>
      <c r="AK19" s="31">
        <v>2022</v>
      </c>
      <c r="AL19" s="31"/>
      <c r="AM19" s="31"/>
      <c r="AN19" s="31"/>
      <c r="AO19" s="31"/>
      <c r="AP19" s="11"/>
      <c r="AQ19" s="11"/>
      <c r="AT19" s="31">
        <v>2023</v>
      </c>
      <c r="AU19" s="31"/>
      <c r="AV19" s="31"/>
      <c r="AW19" s="31"/>
      <c r="AX19" s="31"/>
      <c r="AY19" s="11"/>
      <c r="AZ19" s="11"/>
      <c r="BC19" s="31">
        <v>2024</v>
      </c>
      <c r="BD19" s="31"/>
      <c r="BE19" s="31"/>
      <c r="BF19" s="31"/>
      <c r="BG19" s="31"/>
      <c r="BH19" s="11"/>
      <c r="BI19" s="11"/>
    </row>
    <row r="20" spans="1:61" x14ac:dyDescent="0.3">
      <c r="A20" s="31" t="s">
        <v>16</v>
      </c>
      <c r="B20" s="31"/>
      <c r="C20" s="31"/>
      <c r="D20" s="31"/>
      <c r="E20" s="31"/>
      <c r="J20" s="31" t="s">
        <v>16</v>
      </c>
      <c r="K20" s="31"/>
      <c r="L20" s="31"/>
      <c r="M20" s="31"/>
      <c r="N20" s="31"/>
      <c r="S20" s="31" t="s">
        <v>16</v>
      </c>
      <c r="T20" s="31"/>
      <c r="U20" s="31"/>
      <c r="V20" s="31"/>
      <c r="W20" s="31"/>
      <c r="AB20" s="31" t="s">
        <v>16</v>
      </c>
      <c r="AC20" s="31"/>
      <c r="AD20" s="31"/>
      <c r="AE20" s="31"/>
      <c r="AF20" s="31"/>
      <c r="AK20" s="31" t="s">
        <v>16</v>
      </c>
      <c r="AL20" s="31"/>
      <c r="AM20" s="31"/>
      <c r="AN20" s="31"/>
      <c r="AO20" s="31"/>
      <c r="AT20" s="31" t="s">
        <v>16</v>
      </c>
      <c r="AU20" s="31"/>
      <c r="AV20" s="31"/>
      <c r="AW20" s="31"/>
      <c r="AX20" s="31"/>
      <c r="BC20" s="31" t="s">
        <v>16</v>
      </c>
      <c r="BD20" s="31"/>
      <c r="BE20" s="31"/>
      <c r="BF20" s="31"/>
      <c r="BG20" s="31"/>
    </row>
    <row r="21" spans="1:61" x14ac:dyDescent="0.3">
      <c r="B21" s="3" t="s">
        <v>26</v>
      </c>
      <c r="C21" s="3" t="s">
        <v>27</v>
      </c>
      <c r="D21" s="3" t="s">
        <v>0</v>
      </c>
      <c r="E21" s="3" t="s">
        <v>1</v>
      </c>
      <c r="K21" s="3" t="s">
        <v>26</v>
      </c>
      <c r="L21" s="3" t="s">
        <v>27</v>
      </c>
      <c r="M21" s="3" t="s">
        <v>0</v>
      </c>
      <c r="N21" s="3" t="s">
        <v>1</v>
      </c>
      <c r="T21" s="3" t="s">
        <v>26</v>
      </c>
      <c r="U21" s="3" t="s">
        <v>27</v>
      </c>
      <c r="V21" s="3" t="s">
        <v>0</v>
      </c>
      <c r="W21" s="3" t="s">
        <v>1</v>
      </c>
      <c r="AC21" s="3" t="s">
        <v>26</v>
      </c>
      <c r="AD21" s="3" t="s">
        <v>27</v>
      </c>
      <c r="AE21" s="3" t="s">
        <v>0</v>
      </c>
      <c r="AF21" s="3" t="s">
        <v>1</v>
      </c>
      <c r="AL21" s="3" t="s">
        <v>26</v>
      </c>
      <c r="AM21" s="3" t="s">
        <v>27</v>
      </c>
      <c r="AN21" s="3" t="s">
        <v>0</v>
      </c>
      <c r="AO21" s="3" t="s">
        <v>1</v>
      </c>
      <c r="AU21" s="3" t="s">
        <v>33</v>
      </c>
      <c r="AV21" s="3" t="s">
        <v>27</v>
      </c>
      <c r="AW21" s="3" t="s">
        <v>0</v>
      </c>
      <c r="AX21" s="3" t="s">
        <v>1</v>
      </c>
      <c r="BD21" s="3" t="s">
        <v>33</v>
      </c>
      <c r="BE21" s="3" t="s">
        <v>27</v>
      </c>
      <c r="BF21" s="3" t="s">
        <v>0</v>
      </c>
      <c r="BG21" s="3" t="s">
        <v>1</v>
      </c>
    </row>
    <row r="22" spans="1:61" x14ac:dyDescent="0.3">
      <c r="A22" s="3" t="s">
        <v>2</v>
      </c>
      <c r="B22" s="8">
        <v>8532.09</v>
      </c>
      <c r="C22" s="16">
        <v>10926.12</v>
      </c>
      <c r="D22" s="8">
        <v>2394.0300000000002</v>
      </c>
      <c r="E22" s="7">
        <v>0.219</v>
      </c>
      <c r="J22" s="3" t="s">
        <v>2</v>
      </c>
      <c r="K22" s="8">
        <v>7612.42</v>
      </c>
      <c r="L22" s="16">
        <v>9457.43</v>
      </c>
      <c r="M22" s="8">
        <v>1845.01</v>
      </c>
      <c r="N22" s="7">
        <v>0.19500000000000001</v>
      </c>
      <c r="O22" s="12"/>
      <c r="P22" s="12"/>
      <c r="S22" s="3" t="s">
        <v>2</v>
      </c>
      <c r="T22" s="8">
        <v>8700.42</v>
      </c>
      <c r="U22" s="16">
        <v>10504.88</v>
      </c>
      <c r="V22" s="8">
        <v>1804.46</v>
      </c>
      <c r="W22" s="7">
        <v>0.17199999999999999</v>
      </c>
      <c r="X22" s="7"/>
      <c r="Y22" s="7"/>
      <c r="AB22" s="3" t="s">
        <v>2</v>
      </c>
      <c r="AC22" s="8">
        <v>3823.57</v>
      </c>
      <c r="AD22" s="16">
        <v>4618.3599999999997</v>
      </c>
      <c r="AE22" s="8">
        <f>AD22-AC22</f>
        <v>794.78999999999951</v>
      </c>
      <c r="AF22" s="7">
        <v>0.17199999999999999</v>
      </c>
      <c r="AG22" s="7"/>
      <c r="AH22" s="7">
        <f>(AD22-AC22)/AD22</f>
        <v>0.17209355702024084</v>
      </c>
      <c r="AK22" s="3" t="s">
        <v>2</v>
      </c>
      <c r="AL22" s="8">
        <v>10211</v>
      </c>
      <c r="AM22" s="16">
        <v>6912.7</v>
      </c>
      <c r="AN22" s="8">
        <f>AM22-AL22</f>
        <v>-3298.3</v>
      </c>
      <c r="AO22" s="7">
        <f>(AM22-AL22)/AM22</f>
        <v>-0.47713628538776459</v>
      </c>
      <c r="AP22" s="7"/>
      <c r="AQ22" s="7"/>
      <c r="AT22" s="3" t="s">
        <v>2</v>
      </c>
      <c r="AU22" s="8">
        <v>1175.4031133056135</v>
      </c>
      <c r="AV22" s="16">
        <v>1380.250681932562</v>
      </c>
      <c r="AW22" s="8">
        <v>204.84756862694849</v>
      </c>
      <c r="AX22" s="7">
        <v>0.14841330731322702</v>
      </c>
      <c r="AY22" s="7"/>
      <c r="AZ22" s="7"/>
      <c r="BC22" s="3" t="s">
        <v>2</v>
      </c>
      <c r="BD22" s="24">
        <v>8165</v>
      </c>
      <c r="BE22" s="9">
        <v>6970</v>
      </c>
      <c r="BF22" s="24">
        <f>BD22-BE22</f>
        <v>1195</v>
      </c>
      <c r="BG22" s="7">
        <v>-0.17199999999999999</v>
      </c>
      <c r="BH22" s="7"/>
      <c r="BI22" s="7"/>
    </row>
    <row r="23" spans="1:61" x14ac:dyDescent="0.3">
      <c r="A23" s="3" t="s">
        <v>3</v>
      </c>
      <c r="B23" s="3">
        <v>1500</v>
      </c>
      <c r="C23" s="3">
        <v>1500</v>
      </c>
      <c r="D23" s="19">
        <v>0</v>
      </c>
      <c r="E23" s="20">
        <v>0</v>
      </c>
      <c r="J23" s="3" t="s">
        <v>3</v>
      </c>
      <c r="K23" s="3">
        <v>1300</v>
      </c>
      <c r="L23" s="9">
        <v>1500</v>
      </c>
      <c r="M23" s="24">
        <v>200</v>
      </c>
      <c r="N23" s="7">
        <v>0.13300000000000001</v>
      </c>
      <c r="O23" s="12"/>
      <c r="P23" s="12"/>
      <c r="S23" s="3" t="s">
        <v>3</v>
      </c>
      <c r="T23" s="3">
        <v>1500</v>
      </c>
      <c r="U23" s="9">
        <v>1500</v>
      </c>
      <c r="V23" s="19">
        <v>0</v>
      </c>
      <c r="W23" s="20">
        <v>0</v>
      </c>
      <c r="X23" s="7"/>
      <c r="Y23" s="7"/>
      <c r="AB23" s="3" t="s">
        <v>3</v>
      </c>
      <c r="AC23" s="3">
        <v>1000</v>
      </c>
      <c r="AD23" s="9">
        <v>1500</v>
      </c>
      <c r="AE23" s="19">
        <v>500</v>
      </c>
      <c r="AF23" s="7">
        <v>0.33300000000000002</v>
      </c>
      <c r="AG23" s="7"/>
      <c r="AH23" s="7"/>
      <c r="AK23" s="3" t="s">
        <v>3</v>
      </c>
      <c r="AL23" s="3">
        <v>1200</v>
      </c>
      <c r="AM23" s="9">
        <v>1500</v>
      </c>
      <c r="AN23" s="8">
        <f>AM23-AL23</f>
        <v>300</v>
      </c>
      <c r="AO23" s="7">
        <f>(AM23-AL23)/AM23</f>
        <v>0.2</v>
      </c>
      <c r="AP23" s="7"/>
      <c r="AQ23" s="7"/>
      <c r="AT23" s="3" t="s">
        <v>3</v>
      </c>
      <c r="AU23" s="3">
        <v>750</v>
      </c>
      <c r="AV23" s="9">
        <v>750</v>
      </c>
      <c r="AW23" s="8">
        <v>0</v>
      </c>
      <c r="AX23" s="7">
        <v>0</v>
      </c>
      <c r="AY23" s="7"/>
      <c r="AZ23" s="7"/>
      <c r="BC23" s="3" t="s">
        <v>3</v>
      </c>
      <c r="BD23" s="24">
        <v>1600</v>
      </c>
      <c r="BE23" s="24">
        <v>1600</v>
      </c>
      <c r="BF23" s="24">
        <v>0</v>
      </c>
      <c r="BG23" s="7">
        <v>0</v>
      </c>
      <c r="BH23" s="7"/>
      <c r="BI23" s="7"/>
    </row>
    <row r="24" spans="1:61" x14ac:dyDescent="0.3">
      <c r="B24" s="9"/>
      <c r="C24" s="9"/>
      <c r="K24" s="9"/>
      <c r="L24" s="9"/>
      <c r="O24" s="12"/>
      <c r="P24" s="12"/>
      <c r="T24" s="9"/>
      <c r="U24" s="9"/>
      <c r="X24" s="7"/>
      <c r="Y24" s="7"/>
      <c r="AC24" s="9"/>
      <c r="AD24" s="9"/>
      <c r="AG24" s="7"/>
      <c r="AH24" s="7"/>
      <c r="AL24" s="9"/>
      <c r="AM24" s="9"/>
      <c r="AP24" s="7"/>
      <c r="AQ24" s="7"/>
      <c r="AU24" s="9"/>
      <c r="AV24" s="9"/>
      <c r="AY24" s="7"/>
      <c r="AZ24" s="7"/>
      <c r="BD24" s="9"/>
      <c r="BE24" s="9"/>
      <c r="BH24" s="7"/>
      <c r="BI24" s="7"/>
    </row>
    <row r="25" spans="1:61" x14ac:dyDescent="0.3">
      <c r="A25" s="5" t="s">
        <v>17</v>
      </c>
      <c r="B25" s="5">
        <v>100</v>
      </c>
      <c r="C25" s="5">
        <v>380</v>
      </c>
      <c r="D25" s="5"/>
      <c r="J25" s="5" t="s">
        <v>17</v>
      </c>
      <c r="K25" s="5">
        <v>121</v>
      </c>
      <c r="L25" s="5">
        <v>408</v>
      </c>
      <c r="M25" s="5"/>
      <c r="O25" s="12"/>
      <c r="P25" s="12"/>
      <c r="S25" s="5" t="s">
        <v>17</v>
      </c>
      <c r="T25" s="5">
        <v>106</v>
      </c>
      <c r="U25" s="5">
        <v>361</v>
      </c>
      <c r="V25" s="5"/>
      <c r="X25" s="7"/>
      <c r="Y25" s="7"/>
      <c r="AB25" s="5" t="s">
        <v>17</v>
      </c>
      <c r="AC25" s="5">
        <v>311</v>
      </c>
      <c r="AD25" s="5">
        <v>1089</v>
      </c>
      <c r="AE25" s="5"/>
      <c r="AG25" s="7"/>
      <c r="AH25" s="7"/>
      <c r="AK25" s="5" t="s">
        <v>17</v>
      </c>
      <c r="AL25" s="5">
        <v>140</v>
      </c>
      <c r="AM25" s="5">
        <v>394</v>
      </c>
      <c r="AN25" s="5"/>
      <c r="AP25" s="7"/>
      <c r="AQ25" s="7"/>
      <c r="AT25" s="5" t="s">
        <v>17</v>
      </c>
      <c r="AU25" s="5">
        <v>1924</v>
      </c>
      <c r="AV25" s="5">
        <v>3974</v>
      </c>
      <c r="AW25" s="5"/>
      <c r="AY25" s="7"/>
      <c r="AZ25" s="7"/>
      <c r="BC25" s="5" t="s">
        <v>17</v>
      </c>
      <c r="BD25" s="5">
        <v>130</v>
      </c>
      <c r="BE25" s="5">
        <v>433</v>
      </c>
      <c r="BF25" s="5"/>
      <c r="BH25" s="7"/>
      <c r="BI25" s="7"/>
    </row>
    <row r="26" spans="1:61" x14ac:dyDescent="0.3">
      <c r="A26" s="5" t="s">
        <v>18</v>
      </c>
      <c r="B26" s="5">
        <v>2302</v>
      </c>
      <c r="C26" s="5">
        <v>6054</v>
      </c>
      <c r="D26" s="5"/>
      <c r="J26" s="5" t="s">
        <v>18</v>
      </c>
      <c r="K26" s="5">
        <v>2694</v>
      </c>
      <c r="L26" s="5">
        <v>6474</v>
      </c>
      <c r="M26" s="5"/>
      <c r="O26" s="12"/>
      <c r="P26" s="12"/>
      <c r="S26" s="5" t="s">
        <v>18</v>
      </c>
      <c r="T26" s="5">
        <v>2701</v>
      </c>
      <c r="U26" s="5">
        <v>6193</v>
      </c>
      <c r="V26" s="5"/>
      <c r="X26" s="7"/>
      <c r="Y26" s="7"/>
      <c r="AB26" s="5" t="s">
        <v>18</v>
      </c>
      <c r="AC26" s="5">
        <v>2673</v>
      </c>
      <c r="AD26" s="5">
        <v>6025</v>
      </c>
      <c r="AE26" s="5"/>
      <c r="AG26" s="7"/>
      <c r="AH26" s="7"/>
      <c r="AK26" s="5" t="s">
        <v>18</v>
      </c>
      <c r="AL26" s="5">
        <v>2802</v>
      </c>
      <c r="AM26" s="5">
        <v>5932</v>
      </c>
      <c r="AN26" s="5"/>
      <c r="AP26" s="7"/>
      <c r="AQ26" s="7"/>
      <c r="AT26" s="5" t="s">
        <v>18</v>
      </c>
      <c r="AU26" s="5">
        <v>2997</v>
      </c>
      <c r="AV26" s="5">
        <v>6036</v>
      </c>
      <c r="AW26" s="5"/>
      <c r="AY26" s="7"/>
      <c r="AZ26" s="7"/>
      <c r="BC26" s="5" t="s">
        <v>18</v>
      </c>
      <c r="BD26" s="5">
        <v>3196</v>
      </c>
      <c r="BE26" s="5">
        <v>5948</v>
      </c>
      <c r="BF26" s="5"/>
      <c r="BH26" s="7"/>
      <c r="BI26" s="7"/>
    </row>
    <row r="27" spans="1:61" x14ac:dyDescent="0.3">
      <c r="A27" s="5" t="s">
        <v>19</v>
      </c>
      <c r="B27" s="10">
        <v>4.2999999999999997E-2</v>
      </c>
      <c r="C27" s="10">
        <v>6.3E-2</v>
      </c>
      <c r="D27" s="10"/>
      <c r="J27" s="5" t="s">
        <v>19</v>
      </c>
      <c r="K27" s="10">
        <v>4.4999999999999998E-2</v>
      </c>
      <c r="L27" s="10">
        <v>6.3E-2</v>
      </c>
      <c r="M27" s="10"/>
      <c r="O27" s="12"/>
      <c r="P27" s="12"/>
      <c r="S27" s="5" t="s">
        <v>19</v>
      </c>
      <c r="T27" s="10">
        <f>T25/T26</f>
        <v>3.9244724176231024E-2</v>
      </c>
      <c r="U27" s="10">
        <f>U25/U26</f>
        <v>5.8291619570482803E-2</v>
      </c>
      <c r="V27" s="10"/>
      <c r="X27" s="7"/>
      <c r="Y27" s="7"/>
      <c r="AB27" s="5" t="s">
        <v>19</v>
      </c>
      <c r="AC27" s="10">
        <f>AC25/AC26</f>
        <v>0.11634867190422746</v>
      </c>
      <c r="AD27" s="10">
        <f>AD25/AD26</f>
        <v>0.18074688796680499</v>
      </c>
      <c r="AE27" s="10"/>
      <c r="AG27" s="7"/>
      <c r="AH27" s="7"/>
      <c r="AK27" s="5" t="s">
        <v>19</v>
      </c>
      <c r="AL27" s="10">
        <f>AL25/AL26</f>
        <v>4.9964311206281226E-2</v>
      </c>
      <c r="AM27" s="10">
        <f>AM25/AM26</f>
        <v>6.6419420094403242E-2</v>
      </c>
      <c r="AN27" s="10"/>
      <c r="AP27" s="7"/>
      <c r="AQ27" s="7"/>
      <c r="AT27" s="5" t="s">
        <v>19</v>
      </c>
      <c r="AU27" s="10">
        <v>0.64197530864197527</v>
      </c>
      <c r="AV27" s="10">
        <v>0.65838303512259777</v>
      </c>
      <c r="AW27" s="10"/>
      <c r="AY27" s="7"/>
      <c r="AZ27" s="7"/>
      <c r="BC27" s="5" t="s">
        <v>19</v>
      </c>
      <c r="BD27" s="10">
        <f>BD25/BD26</f>
        <v>4.0675844806007506E-2</v>
      </c>
      <c r="BE27" s="10">
        <f>BE25/BE26</f>
        <v>7.2797579018157366E-2</v>
      </c>
      <c r="BF27" s="10"/>
      <c r="BH27" s="7"/>
      <c r="BI27" s="7"/>
    </row>
    <row r="28" spans="1:61" x14ac:dyDescent="0.3">
      <c r="B28" s="18"/>
      <c r="C28" s="18"/>
      <c r="D28" s="18"/>
      <c r="K28" s="18"/>
      <c r="L28" s="18"/>
      <c r="M28" s="18"/>
      <c r="O28" s="12"/>
      <c r="P28" s="12"/>
      <c r="T28" s="18"/>
      <c r="U28" s="18"/>
      <c r="V28" s="18"/>
      <c r="X28" s="7"/>
      <c r="Y28" s="7"/>
      <c r="AC28" s="18"/>
      <c r="AD28" s="18"/>
      <c r="AE28" s="18"/>
      <c r="AG28" s="7"/>
      <c r="AH28" s="7"/>
      <c r="AL28" s="18"/>
      <c r="AM28" s="18"/>
      <c r="AN28" s="18"/>
      <c r="AP28" s="7"/>
      <c r="AQ28" s="7"/>
      <c r="AU28" s="18"/>
      <c r="AV28" s="18"/>
      <c r="AW28" s="18"/>
      <c r="AY28" s="7"/>
      <c r="AZ28" s="7"/>
      <c r="BD28" s="18"/>
      <c r="BE28" s="18"/>
      <c r="BF28" s="18"/>
      <c r="BH28" s="7"/>
      <c r="BI28" s="7"/>
    </row>
    <row r="30" spans="1:61" x14ac:dyDescent="0.3">
      <c r="A30" s="29">
        <v>2018</v>
      </c>
      <c r="B30" s="29"/>
      <c r="C30" s="29"/>
      <c r="D30" s="29"/>
      <c r="E30" s="29"/>
      <c r="J30" s="29">
        <v>2019</v>
      </c>
      <c r="K30" s="29"/>
      <c r="L30" s="29"/>
      <c r="M30" s="29"/>
      <c r="N30" s="29"/>
      <c r="O30" s="13"/>
      <c r="P30" s="13"/>
      <c r="S30" s="29">
        <v>2020</v>
      </c>
      <c r="T30" s="29"/>
      <c r="U30" s="29"/>
      <c r="V30" s="29"/>
      <c r="W30" s="29"/>
      <c r="X30" s="13"/>
      <c r="Y30" s="13"/>
      <c r="AB30" s="29">
        <v>2021</v>
      </c>
      <c r="AC30" s="29"/>
      <c r="AD30" s="29"/>
      <c r="AE30" s="29"/>
      <c r="AF30" s="29"/>
      <c r="AG30" s="13"/>
      <c r="AH30" s="13"/>
      <c r="AK30" s="29">
        <v>2022</v>
      </c>
      <c r="AL30" s="29"/>
      <c r="AM30" s="29"/>
      <c r="AN30" s="29"/>
      <c r="AO30" s="29"/>
      <c r="AP30" s="13"/>
      <c r="AQ30" s="13"/>
      <c r="AT30" s="29">
        <v>2023</v>
      </c>
      <c r="AU30" s="29"/>
      <c r="AV30" s="29"/>
      <c r="AW30" s="29"/>
      <c r="AX30" s="29"/>
      <c r="AY30" s="13"/>
      <c r="AZ30" s="13"/>
      <c r="BC30" s="29">
        <v>2024</v>
      </c>
      <c r="BD30" s="29"/>
      <c r="BE30" s="29"/>
      <c r="BF30" s="29"/>
      <c r="BG30" s="29"/>
      <c r="BH30" s="13"/>
      <c r="BI30" s="13"/>
    </row>
    <row r="31" spans="1:61" x14ac:dyDescent="0.3">
      <c r="A31" s="29" t="s">
        <v>20</v>
      </c>
      <c r="B31" s="29"/>
      <c r="C31" s="29"/>
      <c r="D31" s="29"/>
      <c r="E31" s="29"/>
      <c r="J31" s="29" t="s">
        <v>20</v>
      </c>
      <c r="K31" s="29"/>
      <c r="L31" s="29"/>
      <c r="M31" s="29"/>
      <c r="N31" s="29"/>
      <c r="O31" s="14"/>
      <c r="P31" s="14"/>
      <c r="S31" s="29" t="s">
        <v>20</v>
      </c>
      <c r="T31" s="29"/>
      <c r="U31" s="29"/>
      <c r="V31" s="29"/>
      <c r="W31" s="29"/>
      <c r="X31" s="14"/>
      <c r="Y31" s="14"/>
      <c r="AB31" s="29" t="s">
        <v>20</v>
      </c>
      <c r="AC31" s="29"/>
      <c r="AD31" s="29"/>
      <c r="AE31" s="29"/>
      <c r="AF31" s="29"/>
      <c r="AG31" s="14"/>
      <c r="AH31" s="14"/>
      <c r="AK31" s="29" t="s">
        <v>20</v>
      </c>
      <c r="AL31" s="29"/>
      <c r="AM31" s="29"/>
      <c r="AN31" s="29"/>
      <c r="AO31" s="29"/>
      <c r="AP31" s="14"/>
      <c r="AQ31" s="14"/>
      <c r="AT31" s="29" t="s">
        <v>20</v>
      </c>
      <c r="AU31" s="29"/>
      <c r="AV31" s="29"/>
      <c r="AW31" s="29"/>
      <c r="AX31" s="29"/>
      <c r="AY31" s="14"/>
      <c r="AZ31" s="14"/>
      <c r="BC31" s="29" t="s">
        <v>20</v>
      </c>
      <c r="BD31" s="29"/>
      <c r="BE31" s="29"/>
      <c r="BF31" s="29"/>
      <c r="BG31" s="29"/>
      <c r="BH31" s="14"/>
      <c r="BI31" s="14"/>
    </row>
    <row r="32" spans="1:61" x14ac:dyDescent="0.3">
      <c r="B32" s="3" t="s">
        <v>26</v>
      </c>
      <c r="C32" s="3" t="s">
        <v>27</v>
      </c>
      <c r="D32" s="3" t="s">
        <v>0</v>
      </c>
      <c r="E32" s="3" t="s">
        <v>1</v>
      </c>
      <c r="K32" s="3" t="s">
        <v>26</v>
      </c>
      <c r="L32" s="3" t="s">
        <v>27</v>
      </c>
      <c r="M32" s="3" t="s">
        <v>0</v>
      </c>
      <c r="N32" s="3" t="s">
        <v>1</v>
      </c>
      <c r="T32" s="3" t="s">
        <v>26</v>
      </c>
      <c r="U32" s="3" t="s">
        <v>27</v>
      </c>
      <c r="V32" s="3" t="s">
        <v>0</v>
      </c>
      <c r="W32" s="3" t="s">
        <v>1</v>
      </c>
      <c r="AC32" s="3" t="s">
        <v>26</v>
      </c>
      <c r="AD32" s="3" t="s">
        <v>27</v>
      </c>
      <c r="AE32" s="3" t="s">
        <v>0</v>
      </c>
      <c r="AF32" s="3" t="s">
        <v>1</v>
      </c>
      <c r="AL32" s="3" t="s">
        <v>26</v>
      </c>
      <c r="AM32" s="3" t="s">
        <v>27</v>
      </c>
      <c r="AN32" s="3" t="s">
        <v>0</v>
      </c>
      <c r="AO32" s="3" t="s">
        <v>1</v>
      </c>
      <c r="AU32" s="3" t="s">
        <v>33</v>
      </c>
      <c r="AV32" s="3" t="s">
        <v>27</v>
      </c>
      <c r="AW32" s="3" t="s">
        <v>0</v>
      </c>
      <c r="AX32" s="3" t="s">
        <v>1</v>
      </c>
      <c r="BD32" s="3" t="s">
        <v>33</v>
      </c>
      <c r="BE32" s="3" t="s">
        <v>27</v>
      </c>
      <c r="BF32" s="3" t="s">
        <v>0</v>
      </c>
      <c r="BG32" s="3" t="s">
        <v>1</v>
      </c>
    </row>
    <row r="33" spans="1:61" x14ac:dyDescent="0.3">
      <c r="A33" s="3" t="s">
        <v>2</v>
      </c>
      <c r="B33" s="8">
        <v>2179.9699999999998</v>
      </c>
      <c r="C33" s="8">
        <v>2926.61</v>
      </c>
      <c r="D33" s="3">
        <v>746.64</v>
      </c>
      <c r="E33" s="7">
        <v>0.255</v>
      </c>
      <c r="J33" s="3" t="s">
        <v>2</v>
      </c>
      <c r="K33" s="8">
        <v>1272.54</v>
      </c>
      <c r="L33" s="8">
        <v>1612.5</v>
      </c>
      <c r="M33" s="3">
        <v>339.96</v>
      </c>
      <c r="N33" s="7">
        <v>0.21099999999999999</v>
      </c>
      <c r="O33" s="12"/>
      <c r="P33" s="12"/>
      <c r="R33" s="7"/>
      <c r="S33" s="3" t="s">
        <v>2</v>
      </c>
      <c r="T33" s="8">
        <v>1254.73</v>
      </c>
      <c r="U33" s="8">
        <v>1659.22</v>
      </c>
      <c r="V33" s="3">
        <v>404.49</v>
      </c>
      <c r="W33" s="7">
        <v>0.24399999999999999</v>
      </c>
      <c r="X33" s="7"/>
      <c r="Y33" s="7"/>
      <c r="AB33" s="3" t="s">
        <v>2</v>
      </c>
      <c r="AC33" s="8">
        <v>1458.37</v>
      </c>
      <c r="AD33" s="8">
        <v>1760.81</v>
      </c>
      <c r="AE33" s="8">
        <f>AD33-AC33</f>
        <v>302.44000000000005</v>
      </c>
      <c r="AF33" s="7">
        <v>0.17199999999999999</v>
      </c>
      <c r="AG33" s="7"/>
      <c r="AH33" s="7"/>
      <c r="AK33" s="3" t="s">
        <v>2</v>
      </c>
      <c r="AL33" s="8">
        <v>1070</v>
      </c>
      <c r="AM33" s="8">
        <v>1509</v>
      </c>
      <c r="AN33" s="8">
        <f>AM33-AL33</f>
        <v>439</v>
      </c>
      <c r="AO33" s="7">
        <f>(AM33-AL33)/AM33</f>
        <v>0.29092113982770046</v>
      </c>
      <c r="AP33" s="7"/>
      <c r="AQ33" s="7"/>
      <c r="AT33" s="3" t="s">
        <v>2</v>
      </c>
      <c r="AU33" s="8">
        <v>734.02128435517989</v>
      </c>
      <c r="AV33" s="8">
        <v>707.40257362355953</v>
      </c>
      <c r="AW33" s="8">
        <v>-26.618710731620354</v>
      </c>
      <c r="AX33" s="7">
        <v>-3.7628801087434771E-2</v>
      </c>
      <c r="AY33" s="7"/>
      <c r="AZ33" s="7"/>
      <c r="BC33" s="3" t="s">
        <v>2</v>
      </c>
      <c r="BD33" s="24">
        <v>1543</v>
      </c>
      <c r="BE33" s="24">
        <v>1679</v>
      </c>
      <c r="BF33" s="24">
        <f>BE33-BD33</f>
        <v>136</v>
      </c>
      <c r="BG33" s="7">
        <v>8.1000000000000003E-2</v>
      </c>
      <c r="BH33" s="7"/>
      <c r="BI33" s="7"/>
    </row>
    <row r="34" spans="1:61" x14ac:dyDescent="0.3">
      <c r="A34" s="3" t="s">
        <v>3</v>
      </c>
      <c r="B34" s="3">
        <v>1000</v>
      </c>
      <c r="C34" s="3">
        <v>1300</v>
      </c>
      <c r="D34" s="3">
        <v>300</v>
      </c>
      <c r="E34" s="7">
        <v>0.23100000000000001</v>
      </c>
      <c r="J34" s="3" t="s">
        <v>3</v>
      </c>
      <c r="K34" s="3">
        <v>1000</v>
      </c>
      <c r="L34" s="3">
        <v>1200</v>
      </c>
      <c r="M34" s="3">
        <v>200</v>
      </c>
      <c r="N34" s="7">
        <v>0.16700000000000001</v>
      </c>
      <c r="O34" s="12"/>
      <c r="P34" s="12"/>
      <c r="S34" s="3" t="s">
        <v>3</v>
      </c>
      <c r="T34" s="3">
        <v>1000</v>
      </c>
      <c r="U34" s="3">
        <v>1250</v>
      </c>
      <c r="V34" s="3">
        <v>250</v>
      </c>
      <c r="W34" s="7">
        <v>0.2</v>
      </c>
      <c r="X34" s="7"/>
      <c r="Y34" s="7"/>
      <c r="AB34" s="3" t="s">
        <v>3</v>
      </c>
      <c r="AC34" s="3">
        <v>1000</v>
      </c>
      <c r="AD34" s="3">
        <v>1000</v>
      </c>
      <c r="AE34" s="3">
        <v>0</v>
      </c>
      <c r="AF34" s="7">
        <v>0</v>
      </c>
      <c r="AG34" s="7"/>
      <c r="AH34" s="7"/>
      <c r="AK34" s="3" t="s">
        <v>3</v>
      </c>
      <c r="AL34" s="3">
        <v>1000</v>
      </c>
      <c r="AM34" s="3">
        <v>1250</v>
      </c>
      <c r="AN34" s="8">
        <f>AM34-AL34</f>
        <v>250</v>
      </c>
      <c r="AO34" s="7">
        <f>(AM34-AL34)/AM34</f>
        <v>0.2</v>
      </c>
      <c r="AP34" s="7"/>
      <c r="AQ34" s="7"/>
      <c r="AT34" s="3" t="s">
        <v>3</v>
      </c>
      <c r="AU34" s="3">
        <v>750</v>
      </c>
      <c r="AV34" s="3">
        <v>750</v>
      </c>
      <c r="AW34" s="8">
        <v>0</v>
      </c>
      <c r="AX34" s="7">
        <v>0</v>
      </c>
      <c r="AY34" s="7"/>
      <c r="AZ34" s="7"/>
      <c r="BC34" s="3" t="s">
        <v>3</v>
      </c>
      <c r="BD34" s="24">
        <v>1500</v>
      </c>
      <c r="BE34" s="24">
        <v>1500</v>
      </c>
      <c r="BF34" s="24">
        <f>BE34-BD34</f>
        <v>0</v>
      </c>
      <c r="BG34" s="7">
        <v>0</v>
      </c>
      <c r="BH34" s="7"/>
      <c r="BI34" s="7"/>
    </row>
    <row r="35" spans="1:61" x14ac:dyDescent="0.3">
      <c r="O35" s="12"/>
      <c r="P35" s="12"/>
      <c r="X35" s="7"/>
      <c r="Y35" s="7"/>
      <c r="AG35" s="7"/>
      <c r="AH35" s="7"/>
      <c r="AP35" s="7"/>
      <c r="AQ35" s="7"/>
      <c r="AY35" s="7"/>
      <c r="AZ35" s="7"/>
      <c r="BH35" s="7"/>
      <c r="BI35" s="7"/>
    </row>
    <row r="36" spans="1:61" x14ac:dyDescent="0.3">
      <c r="A36" s="5" t="s">
        <v>17</v>
      </c>
      <c r="B36" s="5">
        <v>72</v>
      </c>
      <c r="C36" s="5">
        <v>288</v>
      </c>
      <c r="D36" s="5"/>
      <c r="J36" s="5" t="s">
        <v>17</v>
      </c>
      <c r="K36" s="5">
        <v>90</v>
      </c>
      <c r="L36" s="5">
        <v>319</v>
      </c>
      <c r="M36" s="5"/>
      <c r="O36" s="12"/>
      <c r="P36" s="12"/>
      <c r="S36" s="5" t="s">
        <v>17</v>
      </c>
      <c r="T36" s="5">
        <v>74</v>
      </c>
      <c r="U36" s="5">
        <v>274</v>
      </c>
      <c r="V36" s="5"/>
      <c r="X36" s="7"/>
      <c r="Y36" s="7"/>
      <c r="AB36" s="5" t="s">
        <v>17</v>
      </c>
      <c r="AC36" s="5">
        <v>283</v>
      </c>
      <c r="AD36" s="5">
        <v>1002</v>
      </c>
      <c r="AE36" s="5"/>
      <c r="AG36" s="7"/>
      <c r="AH36" s="7"/>
      <c r="AK36" s="5" t="s">
        <v>17</v>
      </c>
      <c r="AL36" s="5">
        <v>102</v>
      </c>
      <c r="AM36" s="5">
        <v>331</v>
      </c>
      <c r="AN36" s="5"/>
      <c r="AP36" s="7"/>
      <c r="AQ36" s="7"/>
      <c r="AT36" s="5" t="s">
        <v>17</v>
      </c>
      <c r="AU36" s="5">
        <v>1892</v>
      </c>
      <c r="AV36" s="5">
        <v>3905</v>
      </c>
      <c r="AW36" s="5"/>
      <c r="AY36" s="7"/>
      <c r="AZ36" s="7"/>
      <c r="BC36" s="5" t="s">
        <v>17</v>
      </c>
      <c r="BD36" s="5">
        <v>98</v>
      </c>
      <c r="BE36" s="5">
        <v>368</v>
      </c>
      <c r="BF36" s="5"/>
      <c r="BH36" s="7"/>
      <c r="BI36" s="7"/>
    </row>
    <row r="37" spans="1:61" x14ac:dyDescent="0.3">
      <c r="A37" s="5" t="s">
        <v>18</v>
      </c>
      <c r="B37" s="5">
        <v>2302</v>
      </c>
      <c r="C37" s="5">
        <v>6054</v>
      </c>
      <c r="D37" s="5"/>
      <c r="J37" s="5" t="s">
        <v>18</v>
      </c>
      <c r="K37" s="5">
        <v>2694</v>
      </c>
      <c r="L37" s="5">
        <v>6474</v>
      </c>
      <c r="M37" s="5"/>
      <c r="S37" s="5" t="s">
        <v>18</v>
      </c>
      <c r="T37" s="5">
        <v>2701</v>
      </c>
      <c r="U37" s="5">
        <v>6193</v>
      </c>
      <c r="V37" s="5"/>
      <c r="AB37" s="5" t="s">
        <v>18</v>
      </c>
      <c r="AC37" s="5">
        <v>2673</v>
      </c>
      <c r="AD37" s="5">
        <v>6025</v>
      </c>
      <c r="AE37" s="5"/>
      <c r="AK37" s="5" t="s">
        <v>18</v>
      </c>
      <c r="AL37" s="5">
        <v>2802</v>
      </c>
      <c r="AM37" s="5">
        <v>5932</v>
      </c>
      <c r="AN37" s="5"/>
      <c r="AT37" s="5" t="s">
        <v>18</v>
      </c>
      <c r="AU37" s="5">
        <v>2997</v>
      </c>
      <c r="AV37" s="5">
        <v>6036</v>
      </c>
      <c r="AW37" s="5"/>
      <c r="BC37" s="5" t="s">
        <v>18</v>
      </c>
      <c r="BD37" s="5">
        <v>3196</v>
      </c>
      <c r="BE37" s="5">
        <v>5948</v>
      </c>
      <c r="BF37" s="5"/>
    </row>
    <row r="38" spans="1:61" x14ac:dyDescent="0.3">
      <c r="A38" s="5" t="s">
        <v>19</v>
      </c>
      <c r="B38" s="10">
        <v>3.1E-2</v>
      </c>
      <c r="C38" s="10">
        <v>4.8000000000000001E-2</v>
      </c>
      <c r="D38" s="10"/>
      <c r="J38" s="5" t="s">
        <v>19</v>
      </c>
      <c r="K38" s="10">
        <v>3.3000000000000002E-2</v>
      </c>
      <c r="L38" s="10">
        <v>4.9000000000000002E-2</v>
      </c>
      <c r="M38" s="10"/>
      <c r="S38" s="5" t="s">
        <v>19</v>
      </c>
      <c r="T38" s="10">
        <f>T36/T37</f>
        <v>2.7397260273972601E-2</v>
      </c>
      <c r="U38" s="10">
        <f>U36/U37</f>
        <v>4.424350072662684E-2</v>
      </c>
      <c r="V38" s="10"/>
      <c r="AB38" s="5" t="s">
        <v>19</v>
      </c>
      <c r="AC38" s="10">
        <f>AC36/AC37</f>
        <v>0.10587355031799477</v>
      </c>
      <c r="AD38" s="10">
        <f>AD36/AD37</f>
        <v>0.1663070539419087</v>
      </c>
      <c r="AE38" s="10"/>
      <c r="AK38" s="5" t="s">
        <v>19</v>
      </c>
      <c r="AL38" s="10">
        <f>AL36/AL37</f>
        <v>3.6402569593147749E-2</v>
      </c>
      <c r="AM38" s="10">
        <f>AM36/AM37</f>
        <v>5.5799055967633175E-2</v>
      </c>
      <c r="AN38" s="10"/>
      <c r="AT38" s="5" t="s">
        <v>19</v>
      </c>
      <c r="AU38" s="10">
        <v>0.63129796463129795</v>
      </c>
      <c r="AV38" s="10">
        <v>0.6469516235917826</v>
      </c>
      <c r="AW38" s="10"/>
      <c r="BC38" s="5" t="s">
        <v>19</v>
      </c>
      <c r="BD38" s="10">
        <f>BD36/BD37</f>
        <v>3.0663329161451813E-2</v>
      </c>
      <c r="BE38" s="10">
        <f>BE36/BE37</f>
        <v>6.1869535978480161E-2</v>
      </c>
      <c r="BF38" s="10"/>
    </row>
    <row r="41" spans="1:61" x14ac:dyDescent="0.3">
      <c r="A41" s="29">
        <v>2018</v>
      </c>
      <c r="B41" s="29"/>
      <c r="C41" s="29"/>
      <c r="D41" s="29"/>
      <c r="E41" s="29"/>
      <c r="J41" s="29">
        <v>2019</v>
      </c>
      <c r="K41" s="29"/>
      <c r="L41" s="29"/>
      <c r="M41" s="29"/>
      <c r="N41" s="29"/>
      <c r="O41" s="13"/>
      <c r="P41" s="13"/>
      <c r="S41" s="29">
        <v>2020</v>
      </c>
      <c r="T41" s="29"/>
      <c r="U41" s="29"/>
      <c r="V41" s="29"/>
      <c r="W41" s="29"/>
      <c r="X41" s="13"/>
      <c r="Y41" s="13"/>
      <c r="AB41" s="29">
        <v>2021</v>
      </c>
      <c r="AC41" s="29"/>
      <c r="AD41" s="29"/>
      <c r="AE41" s="29"/>
      <c r="AF41" s="29"/>
      <c r="AG41" s="13"/>
      <c r="AH41" s="13"/>
      <c r="AK41" s="29">
        <v>2022</v>
      </c>
      <c r="AL41" s="29"/>
      <c r="AM41" s="29"/>
      <c r="AN41" s="29"/>
      <c r="AO41" s="29"/>
      <c r="AP41" s="13"/>
      <c r="AQ41" s="13"/>
      <c r="AT41" s="29">
        <v>2023</v>
      </c>
      <c r="AU41" s="29"/>
      <c r="AV41" s="29"/>
      <c r="AW41" s="29"/>
      <c r="AX41" s="29"/>
      <c r="AY41" s="13"/>
      <c r="AZ41" s="13"/>
      <c r="BC41" s="29">
        <v>2024</v>
      </c>
      <c r="BD41" s="29"/>
      <c r="BE41" s="29"/>
      <c r="BF41" s="29"/>
      <c r="BG41" s="29"/>
      <c r="BH41" s="13"/>
      <c r="BI41" s="13"/>
    </row>
    <row r="42" spans="1:61" x14ac:dyDescent="0.3">
      <c r="A42" s="29" t="s">
        <v>21</v>
      </c>
      <c r="B42" s="29"/>
      <c r="C42" s="29"/>
      <c r="D42" s="29"/>
      <c r="E42" s="29"/>
      <c r="J42" s="29" t="s">
        <v>21</v>
      </c>
      <c r="K42" s="29"/>
      <c r="L42" s="29"/>
      <c r="M42" s="29"/>
      <c r="N42" s="29"/>
      <c r="S42" s="29" t="s">
        <v>21</v>
      </c>
      <c r="T42" s="29"/>
      <c r="U42" s="29"/>
      <c r="V42" s="29"/>
      <c r="W42" s="29"/>
      <c r="AB42" s="29" t="s">
        <v>21</v>
      </c>
      <c r="AC42" s="29"/>
      <c r="AD42" s="29"/>
      <c r="AE42" s="29"/>
      <c r="AF42" s="29"/>
      <c r="AK42" s="29" t="s">
        <v>31</v>
      </c>
      <c r="AL42" s="29"/>
      <c r="AM42" s="29"/>
      <c r="AN42" s="29"/>
      <c r="AO42" s="29"/>
      <c r="AT42" s="29" t="s">
        <v>31</v>
      </c>
      <c r="AU42" s="29"/>
      <c r="AV42" s="29"/>
      <c r="AW42" s="29"/>
      <c r="AX42" s="29"/>
      <c r="BC42" s="29" t="s">
        <v>31</v>
      </c>
      <c r="BD42" s="29"/>
      <c r="BE42" s="29"/>
      <c r="BF42" s="29"/>
      <c r="BG42" s="29"/>
    </row>
    <row r="43" spans="1:61" x14ac:dyDescent="0.3">
      <c r="B43" s="3" t="s">
        <v>26</v>
      </c>
      <c r="C43" s="3" t="s">
        <v>27</v>
      </c>
      <c r="D43" s="3" t="s">
        <v>0</v>
      </c>
      <c r="E43" s="3" t="s">
        <v>1</v>
      </c>
      <c r="K43" s="3" t="s">
        <v>26</v>
      </c>
      <c r="L43" s="3" t="s">
        <v>27</v>
      </c>
      <c r="M43" s="3" t="s">
        <v>0</v>
      </c>
      <c r="N43" s="3" t="s">
        <v>1</v>
      </c>
      <c r="T43" s="3" t="s">
        <v>26</v>
      </c>
      <c r="U43" s="3" t="s">
        <v>27</v>
      </c>
      <c r="V43" s="3" t="s">
        <v>0</v>
      </c>
      <c r="W43" s="3" t="s">
        <v>1</v>
      </c>
      <c r="AC43" s="3" t="s">
        <v>26</v>
      </c>
      <c r="AD43" s="3" t="s">
        <v>27</v>
      </c>
      <c r="AE43" s="3" t="s">
        <v>0</v>
      </c>
      <c r="AF43" s="3" t="s">
        <v>1</v>
      </c>
      <c r="AL43" s="3" t="s">
        <v>26</v>
      </c>
      <c r="AM43" s="3" t="s">
        <v>27</v>
      </c>
      <c r="AN43" s="3" t="s">
        <v>0</v>
      </c>
      <c r="AO43" s="3" t="s">
        <v>1</v>
      </c>
      <c r="AU43" s="3" t="s">
        <v>33</v>
      </c>
      <c r="AV43" s="3" t="s">
        <v>27</v>
      </c>
      <c r="AW43" s="3" t="s">
        <v>0</v>
      </c>
      <c r="AX43" s="3" t="s">
        <v>1</v>
      </c>
      <c r="BD43" s="3" t="s">
        <v>33</v>
      </c>
      <c r="BE43" s="3" t="s">
        <v>27</v>
      </c>
      <c r="BF43" s="3" t="s">
        <v>0</v>
      </c>
      <c r="BG43" s="3" t="s">
        <v>1</v>
      </c>
    </row>
    <row r="44" spans="1:61" x14ac:dyDescent="0.3">
      <c r="A44" s="3" t="s">
        <v>2</v>
      </c>
      <c r="B44" s="8">
        <v>24866.1</v>
      </c>
      <c r="C44" s="8">
        <v>35581.29</v>
      </c>
      <c r="D44" s="8">
        <f>C44-B44</f>
        <v>10715.190000000002</v>
      </c>
      <c r="E44" s="7">
        <v>0.30099999999999999</v>
      </c>
      <c r="J44" s="3" t="s">
        <v>2</v>
      </c>
      <c r="K44" s="8">
        <v>26018.51</v>
      </c>
      <c r="L44" s="8">
        <v>37575.74</v>
      </c>
      <c r="M44" s="8">
        <v>11557.23</v>
      </c>
      <c r="N44" s="7">
        <v>0.308</v>
      </c>
      <c r="O44" s="12"/>
      <c r="P44" s="12"/>
      <c r="S44" s="3" t="s">
        <v>2</v>
      </c>
      <c r="T44" s="8">
        <v>25918.85</v>
      </c>
      <c r="U44" s="8">
        <v>37927.660000000003</v>
      </c>
      <c r="V44" s="8">
        <v>12009.08</v>
      </c>
      <c r="W44" s="7">
        <v>0.317</v>
      </c>
      <c r="X44" s="7"/>
      <c r="Y44" s="7"/>
      <c r="AB44" s="3" t="s">
        <v>2</v>
      </c>
      <c r="AC44" s="8">
        <v>26772.79</v>
      </c>
      <c r="AD44" s="8">
        <v>36686.080000000002</v>
      </c>
      <c r="AE44" s="8">
        <f>AD44-AC44</f>
        <v>9913.2900000000009</v>
      </c>
      <c r="AF44" s="7">
        <v>0.27</v>
      </c>
      <c r="AG44" s="7"/>
      <c r="AH44" s="7"/>
      <c r="AK44" s="3" t="s">
        <v>2</v>
      </c>
      <c r="AL44" s="26">
        <v>27787.356562500008</v>
      </c>
      <c r="AM44" s="26">
        <v>36432.356309523821</v>
      </c>
      <c r="AN44" s="26">
        <f>AM44-AL44</f>
        <v>8644.9997470238122</v>
      </c>
      <c r="AO44" s="7">
        <f>(AM44-AL44)/AM44</f>
        <v>0.23728906452212958</v>
      </c>
      <c r="AP44" s="7"/>
      <c r="AQ44" s="7"/>
      <c r="AT44" s="3" t="s">
        <v>2</v>
      </c>
      <c r="AU44" s="26">
        <v>26445.676363636365</v>
      </c>
      <c r="AV44" s="26">
        <v>34906.527692307704</v>
      </c>
      <c r="AW44" s="26">
        <v>8460.8513286713387</v>
      </c>
      <c r="AX44" s="7">
        <v>0.24238593432299035</v>
      </c>
      <c r="AY44" s="7"/>
      <c r="AZ44" s="7"/>
      <c r="BC44" s="3" t="s">
        <v>2</v>
      </c>
      <c r="BD44" s="27">
        <v>29356</v>
      </c>
      <c r="BE44" s="27">
        <v>36923</v>
      </c>
      <c r="BF44" s="27">
        <f>BE44-BD44</f>
        <v>7567</v>
      </c>
      <c r="BG44" s="7">
        <v>0.20499999999999999</v>
      </c>
      <c r="BH44" s="7"/>
      <c r="BI44" s="7"/>
    </row>
    <row r="45" spans="1:61" x14ac:dyDescent="0.3">
      <c r="A45" s="3" t="s">
        <v>3</v>
      </c>
      <c r="B45" s="8">
        <v>18078.36</v>
      </c>
      <c r="C45" s="8">
        <v>33194.519999999997</v>
      </c>
      <c r="D45" s="8">
        <v>15116.16</v>
      </c>
      <c r="E45" s="7">
        <v>0.45500000000000002</v>
      </c>
      <c r="J45" s="3" t="s">
        <v>3</v>
      </c>
      <c r="K45" s="8">
        <v>18096</v>
      </c>
      <c r="L45" s="3">
        <v>36192</v>
      </c>
      <c r="M45" s="3">
        <v>18096</v>
      </c>
      <c r="N45" s="7">
        <v>0.5</v>
      </c>
      <c r="O45" s="12"/>
      <c r="P45" s="12"/>
      <c r="S45" s="3" t="s">
        <v>3</v>
      </c>
      <c r="T45" s="8">
        <v>16588.02</v>
      </c>
      <c r="U45" s="3">
        <v>36192</v>
      </c>
      <c r="V45" s="3">
        <v>19603.98</v>
      </c>
      <c r="W45" s="7">
        <v>0.54200000000000004</v>
      </c>
      <c r="X45" s="7"/>
      <c r="Y45" s="7"/>
      <c r="AB45" s="3" t="s">
        <v>3</v>
      </c>
      <c r="AC45" s="8">
        <v>18096</v>
      </c>
      <c r="AD45" s="3">
        <v>36192</v>
      </c>
      <c r="AE45" s="8">
        <f>AD45-AC45</f>
        <v>18096</v>
      </c>
      <c r="AF45" s="7">
        <v>0.5</v>
      </c>
      <c r="AG45" s="7"/>
      <c r="AH45" s="7"/>
      <c r="AK45" s="3" t="s">
        <v>3</v>
      </c>
      <c r="AL45" s="26">
        <v>19905.48</v>
      </c>
      <c r="AM45" s="26">
        <v>36192</v>
      </c>
      <c r="AN45" s="26">
        <f>AM45-AL45</f>
        <v>16286.52</v>
      </c>
      <c r="AO45" s="7">
        <f>(AM45-AL45)/AM45</f>
        <v>0.4500033156498674</v>
      </c>
      <c r="AP45" s="7"/>
      <c r="AQ45" s="7"/>
      <c r="AT45" s="3" t="s">
        <v>3</v>
      </c>
      <c r="AU45" s="26">
        <v>30159.96</v>
      </c>
      <c r="AV45" s="26">
        <v>36192</v>
      </c>
      <c r="AW45" s="26">
        <v>6032.0400000000009</v>
      </c>
      <c r="AX45" s="7">
        <v>0.16666777188328916</v>
      </c>
      <c r="AY45" s="7"/>
      <c r="AZ45" s="7"/>
      <c r="BC45" s="3" t="s">
        <v>3</v>
      </c>
      <c r="BD45" s="27">
        <v>36192</v>
      </c>
      <c r="BE45" s="27">
        <v>36192</v>
      </c>
      <c r="BF45" s="28">
        <v>0</v>
      </c>
      <c r="BG45" s="20">
        <v>0</v>
      </c>
      <c r="BH45" s="7"/>
      <c r="BI45" s="7"/>
    </row>
    <row r="46" spans="1:61" x14ac:dyDescent="0.3">
      <c r="O46" s="12"/>
      <c r="P46" s="12"/>
      <c r="X46" s="7"/>
      <c r="Y46" s="7"/>
      <c r="AG46" s="7"/>
      <c r="AH46" s="7"/>
      <c r="AP46" s="7"/>
      <c r="AQ46" s="7"/>
      <c r="AY46" s="7"/>
      <c r="AZ46" s="7"/>
      <c r="BH46" s="7"/>
      <c r="BI46" s="7"/>
    </row>
    <row r="47" spans="1:61" x14ac:dyDescent="0.3">
      <c r="A47" s="5" t="s">
        <v>17</v>
      </c>
      <c r="B47" s="5">
        <v>28</v>
      </c>
      <c r="C47" s="5">
        <v>93</v>
      </c>
      <c r="D47" s="5"/>
      <c r="J47" s="5" t="s">
        <v>17</v>
      </c>
      <c r="K47" s="5">
        <v>31</v>
      </c>
      <c r="L47" s="5">
        <v>89</v>
      </c>
      <c r="M47" s="5"/>
      <c r="O47" s="12"/>
      <c r="P47" s="12"/>
      <c r="S47" s="5" t="s">
        <v>17</v>
      </c>
      <c r="T47" s="5">
        <v>32</v>
      </c>
      <c r="U47" s="5">
        <v>88</v>
      </c>
      <c r="V47" s="5"/>
      <c r="X47" s="7"/>
      <c r="Y47" s="7"/>
      <c r="AB47" s="5" t="s">
        <v>17</v>
      </c>
      <c r="AC47" s="5">
        <v>29</v>
      </c>
      <c r="AD47" s="5">
        <v>89</v>
      </c>
      <c r="AE47" s="5"/>
      <c r="AG47" s="7"/>
      <c r="AH47" s="7"/>
      <c r="AK47" s="5" t="s">
        <v>17</v>
      </c>
      <c r="AL47" s="5">
        <v>32</v>
      </c>
      <c r="AM47" s="5">
        <v>84</v>
      </c>
      <c r="AN47" s="5"/>
      <c r="AP47" s="7"/>
      <c r="AQ47" s="7"/>
      <c r="AT47" s="5" t="s">
        <v>17</v>
      </c>
      <c r="AU47" s="5">
        <v>33</v>
      </c>
      <c r="AV47" s="5">
        <v>78</v>
      </c>
      <c r="AW47" s="5"/>
      <c r="AY47" s="7"/>
      <c r="AZ47" s="7"/>
      <c r="BC47" s="5" t="s">
        <v>17</v>
      </c>
      <c r="BD47" s="5">
        <v>31</v>
      </c>
      <c r="BE47" s="5">
        <v>65</v>
      </c>
      <c r="BF47" s="5"/>
      <c r="BH47" s="7"/>
      <c r="BI47" s="7"/>
    </row>
    <row r="48" spans="1:61" x14ac:dyDescent="0.3">
      <c r="A48" s="5" t="s">
        <v>22</v>
      </c>
      <c r="B48" s="5">
        <v>131</v>
      </c>
      <c r="C48" s="5">
        <v>300</v>
      </c>
      <c r="D48" s="5"/>
      <c r="J48" s="5" t="s">
        <v>22</v>
      </c>
      <c r="K48" s="5">
        <v>137</v>
      </c>
      <c r="L48" s="5">
        <v>293</v>
      </c>
      <c r="M48" s="5"/>
      <c r="O48" s="12"/>
      <c r="P48" s="12"/>
      <c r="S48" s="5" t="s">
        <v>22</v>
      </c>
      <c r="T48" s="5">
        <v>146</v>
      </c>
      <c r="U48" s="5">
        <v>286</v>
      </c>
      <c r="V48" s="5"/>
      <c r="X48" s="7"/>
      <c r="Y48" s="7"/>
      <c r="AB48" s="5" t="s">
        <v>22</v>
      </c>
      <c r="AC48" s="5">
        <v>144</v>
      </c>
      <c r="AD48" s="5">
        <v>286</v>
      </c>
      <c r="AE48" s="5"/>
      <c r="AG48" s="7"/>
      <c r="AH48" s="7"/>
      <c r="AK48" s="5" t="s">
        <v>22</v>
      </c>
      <c r="AL48" s="5">
        <v>140</v>
      </c>
      <c r="AM48" s="5">
        <v>280</v>
      </c>
      <c r="AN48" s="5"/>
      <c r="AP48" s="7"/>
      <c r="AQ48" s="7"/>
      <c r="AT48" s="5" t="s">
        <v>22</v>
      </c>
      <c r="AU48" s="5">
        <v>136</v>
      </c>
      <c r="AV48" s="5">
        <v>266</v>
      </c>
      <c r="AW48" s="5"/>
      <c r="AY48" s="7"/>
      <c r="AZ48" s="7"/>
      <c r="BC48" s="5" t="s">
        <v>22</v>
      </c>
      <c r="BD48" s="5">
        <v>145</v>
      </c>
      <c r="BE48" s="5">
        <v>246</v>
      </c>
      <c r="BF48" s="5"/>
      <c r="BH48" s="7"/>
      <c r="BI48" s="7"/>
    </row>
    <row r="49" spans="1:61" x14ac:dyDescent="0.3">
      <c r="A49" s="5" t="s">
        <v>23</v>
      </c>
      <c r="B49" s="10">
        <v>0.214</v>
      </c>
      <c r="C49" s="10">
        <v>0.31</v>
      </c>
      <c r="D49" s="10"/>
      <c r="J49" s="5" t="s">
        <v>23</v>
      </c>
      <c r="K49" s="10">
        <v>0.22600000000000001</v>
      </c>
      <c r="L49" s="10">
        <v>0.30399999999999999</v>
      </c>
      <c r="M49" s="10"/>
      <c r="O49" s="12"/>
      <c r="P49" s="12"/>
      <c r="S49" s="5" t="s">
        <v>23</v>
      </c>
      <c r="T49" s="10">
        <f>T47/T48</f>
        <v>0.21917808219178081</v>
      </c>
      <c r="U49" s="10">
        <f>U47/U48</f>
        <v>0.30769230769230771</v>
      </c>
      <c r="V49" s="10"/>
      <c r="X49" s="7"/>
      <c r="Y49" s="7"/>
      <c r="AB49" s="5" t="s">
        <v>23</v>
      </c>
      <c r="AC49" s="10">
        <f>AC47/AC48</f>
        <v>0.2013888888888889</v>
      </c>
      <c r="AD49" s="10">
        <f>AD47/AD48</f>
        <v>0.3111888111888112</v>
      </c>
      <c r="AE49" s="10"/>
      <c r="AG49" s="7"/>
      <c r="AH49" s="7"/>
      <c r="AK49" s="5" t="s">
        <v>23</v>
      </c>
      <c r="AL49" s="10">
        <f>AL47/AL48</f>
        <v>0.22857142857142856</v>
      </c>
      <c r="AM49" s="10">
        <f>AM47/AM48</f>
        <v>0.3</v>
      </c>
      <c r="AN49" s="10"/>
      <c r="AP49" s="7"/>
      <c r="AQ49" s="7"/>
      <c r="AT49" s="5" t="s">
        <v>23</v>
      </c>
      <c r="AU49" s="10">
        <v>0.24264705882352941</v>
      </c>
      <c r="AV49" s="10">
        <v>0.2932330827067669</v>
      </c>
      <c r="AW49" s="10"/>
      <c r="AY49" s="7"/>
      <c r="AZ49" s="7"/>
      <c r="BC49" s="5" t="s">
        <v>23</v>
      </c>
      <c r="BD49" s="10">
        <f>BD47/BD48</f>
        <v>0.21379310344827587</v>
      </c>
      <c r="BE49" s="10">
        <f>BE47/BE48</f>
        <v>0.26422764227642276</v>
      </c>
      <c r="BF49" s="10"/>
      <c r="BH49" s="7"/>
      <c r="BI49" s="7"/>
    </row>
  </sheetData>
  <mergeCells count="91">
    <mergeCell ref="BC31:BG31"/>
    <mergeCell ref="BC41:BG41"/>
    <mergeCell ref="BC42:BG42"/>
    <mergeCell ref="BC13:BG13"/>
    <mergeCell ref="BC18:BG18"/>
    <mergeCell ref="BC19:BG19"/>
    <mergeCell ref="BC20:BG20"/>
    <mergeCell ref="BC30:BG30"/>
    <mergeCell ref="BC2:BJ2"/>
    <mergeCell ref="BD3:BG3"/>
    <mergeCell ref="BH3:BJ3"/>
    <mergeCell ref="BC11:BG11"/>
    <mergeCell ref="BC12:BG12"/>
    <mergeCell ref="A41:E41"/>
    <mergeCell ref="A42:E42"/>
    <mergeCell ref="J18:N18"/>
    <mergeCell ref="J19:N19"/>
    <mergeCell ref="J20:N20"/>
    <mergeCell ref="J30:N30"/>
    <mergeCell ref="J31:N31"/>
    <mergeCell ref="J41:N41"/>
    <mergeCell ref="J42:N42"/>
    <mergeCell ref="A18:E18"/>
    <mergeCell ref="A19:E19"/>
    <mergeCell ref="A20:E20"/>
    <mergeCell ref="A30:E30"/>
    <mergeCell ref="A31:E31"/>
    <mergeCell ref="J13:N13"/>
    <mergeCell ref="A2:H2"/>
    <mergeCell ref="B3:E3"/>
    <mergeCell ref="F3:H3"/>
    <mergeCell ref="A11:E11"/>
    <mergeCell ref="A12:E12"/>
    <mergeCell ref="A13:E13"/>
    <mergeCell ref="S12:W12"/>
    <mergeCell ref="J2:Q2"/>
    <mergeCell ref="K3:N3"/>
    <mergeCell ref="J11:N11"/>
    <mergeCell ref="J12:N12"/>
    <mergeCell ref="S2:Z2"/>
    <mergeCell ref="T3:W3"/>
    <mergeCell ref="X3:Z3"/>
    <mergeCell ref="O3:Q3"/>
    <mergeCell ref="S11:W11"/>
    <mergeCell ref="S31:W31"/>
    <mergeCell ref="S41:W41"/>
    <mergeCell ref="S42:W42"/>
    <mergeCell ref="S13:W13"/>
    <mergeCell ref="S18:W18"/>
    <mergeCell ref="S19:W19"/>
    <mergeCell ref="S20:W20"/>
    <mergeCell ref="S30:W30"/>
    <mergeCell ref="AB2:AI2"/>
    <mergeCell ref="AC3:AF3"/>
    <mergeCell ref="AG3:AI3"/>
    <mergeCell ref="AB11:AF11"/>
    <mergeCell ref="AB12:AF12"/>
    <mergeCell ref="AB31:AF31"/>
    <mergeCell ref="AB41:AF41"/>
    <mergeCell ref="AB42:AF42"/>
    <mergeCell ref="AB13:AF13"/>
    <mergeCell ref="AB18:AF18"/>
    <mergeCell ref="AB19:AF19"/>
    <mergeCell ref="AB20:AF20"/>
    <mergeCell ref="AB30:AF30"/>
    <mergeCell ref="AK2:AR2"/>
    <mergeCell ref="AL3:AO3"/>
    <mergeCell ref="AP3:AR3"/>
    <mergeCell ref="AK11:AO11"/>
    <mergeCell ref="AK12:AO12"/>
    <mergeCell ref="AK31:AO31"/>
    <mergeCell ref="AK41:AO41"/>
    <mergeCell ref="AK42:AO42"/>
    <mergeCell ref="AK13:AO13"/>
    <mergeCell ref="AK18:AO18"/>
    <mergeCell ref="AK19:AO19"/>
    <mergeCell ref="AK20:AO20"/>
    <mergeCell ref="AK30:AO30"/>
    <mergeCell ref="AT2:BA2"/>
    <mergeCell ref="AU3:AX3"/>
    <mergeCell ref="AY3:BA3"/>
    <mergeCell ref="AT11:AX11"/>
    <mergeCell ref="AT12:AX12"/>
    <mergeCell ref="AT31:AX31"/>
    <mergeCell ref="AT41:AX41"/>
    <mergeCell ref="AT42:AX42"/>
    <mergeCell ref="AT13:AX13"/>
    <mergeCell ref="AT18:AX18"/>
    <mergeCell ref="AT19:AX19"/>
    <mergeCell ref="AT20:AX20"/>
    <mergeCell ref="AT30:AX30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EPG Summary findings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Wnuk, Kia</dc:creator>
  <cp:lastModifiedBy>Michael, Emily</cp:lastModifiedBy>
  <cp:lastPrinted>2020-01-22T15:07:06Z</cp:lastPrinted>
  <dcterms:created xsi:type="dcterms:W3CDTF">2020-01-22T14:49:31Z</dcterms:created>
  <dcterms:modified xsi:type="dcterms:W3CDTF">2024-10-23T10:19:33Z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2022-08-05T12:47:08Z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a8d2ff45-4258-4150-a76a-a1c9f7395e2d</vt:lpwstr>
  </property>
  <property fmtid="{D5CDD505-2E9C-101B-9397-08002B2CF9AE}" pid="8" name="MSIP_Label_549ac42a-3eb4-4074-b885-aea26bd6241e_ContentBits">
    <vt:lpwstr>0</vt:lpwstr>
  </property>
</Properties>
</file>